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Z-BNArchives\Other\20180904_francis_an_open_source_update_for the_buy_to_build_indicator\"/>
    </mc:Choice>
  </mc:AlternateContent>
  <xr:revisionPtr revIDLastSave="0" documentId="8_{CBB8C625-C157-4D78-8BD3-182308402AC0}" xr6:coauthVersionLast="34" xr6:coauthVersionMax="34" xr10:uidLastSave="{00000000-0000-0000-0000-000000000000}"/>
  <bookViews>
    <workbookView xWindow="0" yWindow="0" windowWidth="12360" windowHeight="6120" tabRatio="500" activeTab="1" xr2:uid="{00000000-000D-0000-FFFF-FFFF00000000}"/>
  </bookViews>
  <sheets>
    <sheet name="All" sheetId="7" r:id="rId1"/>
    <sheet name="USA b-t-b" sheetId="1" r:id="rId2"/>
    <sheet name="UK b-t-b" sheetId="2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9" i="2" l="1"/>
  <c r="W139" i="2"/>
  <c r="Y139" i="2"/>
  <c r="B138" i="7"/>
  <c r="O140" i="2"/>
  <c r="W140" i="2"/>
  <c r="Y140" i="2"/>
  <c r="B139" i="7"/>
  <c r="O141" i="2"/>
  <c r="W141" i="2"/>
  <c r="Y141" i="2"/>
  <c r="B140" i="7"/>
  <c r="O142" i="2"/>
  <c r="W142" i="2"/>
  <c r="Y142" i="2"/>
  <c r="B141" i="7"/>
  <c r="O143" i="2"/>
  <c r="W143" i="2"/>
  <c r="Y143" i="2"/>
  <c r="B142" i="7"/>
  <c r="O74" i="2"/>
  <c r="O6" i="2"/>
  <c r="S6" i="2"/>
  <c r="O96" i="2"/>
  <c r="S96" i="2"/>
  <c r="W96" i="2"/>
  <c r="Y96" i="2"/>
  <c r="Y6" i="2"/>
  <c r="O8" i="2"/>
  <c r="S8" i="2"/>
  <c r="Y8" i="2"/>
  <c r="O9" i="2"/>
  <c r="S9" i="2"/>
  <c r="Y9" i="2"/>
  <c r="O11" i="2"/>
  <c r="S11" i="2"/>
  <c r="Y11" i="2"/>
  <c r="O12" i="2"/>
  <c r="S12" i="2"/>
  <c r="Y12" i="2"/>
  <c r="O13" i="2"/>
  <c r="S13" i="2"/>
  <c r="Y13" i="2"/>
  <c r="O14" i="2"/>
  <c r="S14" i="2"/>
  <c r="Y14" i="2"/>
  <c r="O15" i="2"/>
  <c r="S15" i="2"/>
  <c r="Y15" i="2"/>
  <c r="O16" i="2"/>
  <c r="S16" i="2"/>
  <c r="Y16" i="2"/>
  <c r="O17" i="2"/>
  <c r="S17" i="2"/>
  <c r="Y17" i="2"/>
  <c r="O18" i="2"/>
  <c r="S18" i="2"/>
  <c r="Y18" i="2"/>
  <c r="O19" i="2"/>
  <c r="S19" i="2"/>
  <c r="Y19" i="2"/>
  <c r="O20" i="2"/>
  <c r="S20" i="2"/>
  <c r="Y20" i="2"/>
  <c r="O21" i="2"/>
  <c r="S21" i="2"/>
  <c r="Y21" i="2"/>
  <c r="O22" i="2"/>
  <c r="S22" i="2"/>
  <c r="Y22" i="2"/>
  <c r="O23" i="2"/>
  <c r="S23" i="2"/>
  <c r="Y23" i="2"/>
  <c r="O24" i="2"/>
  <c r="S24" i="2"/>
  <c r="Y24" i="2"/>
  <c r="O25" i="2"/>
  <c r="S25" i="2"/>
  <c r="Y25" i="2"/>
  <c r="O26" i="2"/>
  <c r="S26" i="2"/>
  <c r="Y26" i="2"/>
  <c r="O27" i="2"/>
  <c r="S27" i="2"/>
  <c r="Y27" i="2"/>
  <c r="O28" i="2"/>
  <c r="S28" i="2"/>
  <c r="Y28" i="2"/>
  <c r="O29" i="2"/>
  <c r="S29" i="2"/>
  <c r="Y29" i="2"/>
  <c r="O30" i="2"/>
  <c r="S30" i="2"/>
  <c r="Y30" i="2"/>
  <c r="O31" i="2"/>
  <c r="S31" i="2"/>
  <c r="Y31" i="2"/>
  <c r="O32" i="2"/>
  <c r="S32" i="2"/>
  <c r="Y32" i="2"/>
  <c r="O33" i="2"/>
  <c r="S33" i="2"/>
  <c r="Y33" i="2"/>
  <c r="O34" i="2"/>
  <c r="S34" i="2"/>
  <c r="Y34" i="2"/>
  <c r="O35" i="2"/>
  <c r="S35" i="2"/>
  <c r="Y35" i="2"/>
  <c r="O36" i="2"/>
  <c r="S36" i="2"/>
  <c r="Y36" i="2"/>
  <c r="O37" i="2"/>
  <c r="S37" i="2"/>
  <c r="Y37" i="2"/>
  <c r="O38" i="2"/>
  <c r="S38" i="2"/>
  <c r="Y38" i="2"/>
  <c r="O39" i="2"/>
  <c r="S39" i="2"/>
  <c r="Y39" i="2"/>
  <c r="O40" i="2"/>
  <c r="S40" i="2"/>
  <c r="Y40" i="2"/>
  <c r="O41" i="2"/>
  <c r="S41" i="2"/>
  <c r="Y41" i="2"/>
  <c r="O42" i="2"/>
  <c r="S42" i="2"/>
  <c r="Y42" i="2"/>
  <c r="O43" i="2"/>
  <c r="S43" i="2"/>
  <c r="Y43" i="2"/>
  <c r="O44" i="2"/>
  <c r="S44" i="2"/>
  <c r="Y44" i="2"/>
  <c r="D45" i="2"/>
  <c r="O45" i="2"/>
  <c r="T45" i="2"/>
  <c r="Y45" i="2"/>
  <c r="D46" i="2"/>
  <c r="O46" i="2"/>
  <c r="T46" i="2"/>
  <c r="Y46" i="2"/>
  <c r="D47" i="2"/>
  <c r="O47" i="2"/>
  <c r="T47" i="2"/>
  <c r="Y47" i="2"/>
  <c r="D48" i="2"/>
  <c r="O48" i="2"/>
  <c r="T48" i="2"/>
  <c r="Y48" i="2"/>
  <c r="D49" i="2"/>
  <c r="O49" i="2"/>
  <c r="T49" i="2"/>
  <c r="Y49" i="2"/>
  <c r="D50" i="2"/>
  <c r="O50" i="2"/>
  <c r="T50" i="2"/>
  <c r="Y50" i="2"/>
  <c r="D51" i="2"/>
  <c r="O51" i="2"/>
  <c r="T51" i="2"/>
  <c r="Y51" i="2"/>
  <c r="D52" i="2"/>
  <c r="O52" i="2"/>
  <c r="T52" i="2"/>
  <c r="Y52" i="2"/>
  <c r="D53" i="2"/>
  <c r="O53" i="2"/>
  <c r="T53" i="2"/>
  <c r="Y53" i="2"/>
  <c r="D54" i="2"/>
  <c r="O54" i="2"/>
  <c r="T54" i="2"/>
  <c r="Y54" i="2"/>
  <c r="D55" i="2"/>
  <c r="O55" i="2"/>
  <c r="T55" i="2"/>
  <c r="Y55" i="2"/>
  <c r="D56" i="2"/>
  <c r="O56" i="2"/>
  <c r="T56" i="2"/>
  <c r="Y56" i="2"/>
  <c r="D57" i="2"/>
  <c r="O57" i="2"/>
  <c r="T57" i="2"/>
  <c r="Y57" i="2"/>
  <c r="D58" i="2"/>
  <c r="O58" i="2"/>
  <c r="T58" i="2"/>
  <c r="Y58" i="2"/>
  <c r="D59" i="2"/>
  <c r="O59" i="2"/>
  <c r="T59" i="2"/>
  <c r="Y59" i="2"/>
  <c r="D60" i="2"/>
  <c r="O60" i="2"/>
  <c r="T60" i="2"/>
  <c r="Y60" i="2"/>
  <c r="D61" i="2"/>
  <c r="O61" i="2"/>
  <c r="T61" i="2"/>
  <c r="Y61" i="2"/>
  <c r="D62" i="2"/>
  <c r="O62" i="2"/>
  <c r="T62" i="2"/>
  <c r="Y62" i="2"/>
  <c r="D63" i="2"/>
  <c r="O63" i="2"/>
  <c r="T63" i="2"/>
  <c r="Y63" i="2"/>
  <c r="D64" i="2"/>
  <c r="O64" i="2"/>
  <c r="T64" i="2"/>
  <c r="Y64" i="2"/>
  <c r="D65" i="2"/>
  <c r="O65" i="2"/>
  <c r="T65" i="2"/>
  <c r="Y65" i="2"/>
  <c r="O75" i="2"/>
  <c r="S75" i="2"/>
  <c r="Y75" i="2"/>
  <c r="O76" i="2"/>
  <c r="S76" i="2"/>
  <c r="Y76" i="2"/>
  <c r="O77" i="2"/>
  <c r="S77" i="2"/>
  <c r="Y77" i="2"/>
  <c r="O78" i="2"/>
  <c r="S78" i="2"/>
  <c r="Y78" i="2"/>
  <c r="O79" i="2"/>
  <c r="S79" i="2"/>
  <c r="Y79" i="2"/>
  <c r="O80" i="2"/>
  <c r="S80" i="2"/>
  <c r="Y80" i="2"/>
  <c r="O81" i="2"/>
  <c r="S81" i="2"/>
  <c r="Y81" i="2"/>
  <c r="O82" i="2"/>
  <c r="S82" i="2"/>
  <c r="Y82" i="2"/>
  <c r="O83" i="2"/>
  <c r="S83" i="2"/>
  <c r="Y83" i="2"/>
  <c r="O84" i="2"/>
  <c r="S84" i="2"/>
  <c r="Y84" i="2"/>
  <c r="O85" i="2"/>
  <c r="S85" i="2"/>
  <c r="Y85" i="2"/>
  <c r="O86" i="2"/>
  <c r="S86" i="2"/>
  <c r="Y86" i="2"/>
  <c r="O87" i="2"/>
  <c r="S87" i="2"/>
  <c r="Y87" i="2"/>
  <c r="O88" i="2"/>
  <c r="S88" i="2"/>
  <c r="Y88" i="2"/>
  <c r="O89" i="2"/>
  <c r="S89" i="2"/>
  <c r="Y89" i="2"/>
  <c r="O90" i="2"/>
  <c r="S90" i="2"/>
  <c r="Y90" i="2"/>
  <c r="O91" i="2"/>
  <c r="S91" i="2"/>
  <c r="Y91" i="2"/>
  <c r="O92" i="2"/>
  <c r="S92" i="2"/>
  <c r="Y92" i="2"/>
  <c r="O93" i="2"/>
  <c r="S93" i="2"/>
  <c r="Y93" i="2"/>
  <c r="O94" i="2"/>
  <c r="S94" i="2"/>
  <c r="Y94" i="2"/>
  <c r="O95" i="2"/>
  <c r="S95" i="2"/>
  <c r="Y95" i="2"/>
  <c r="O66" i="2"/>
  <c r="Y66" i="2"/>
  <c r="O67" i="2"/>
  <c r="Y67" i="2"/>
  <c r="O68" i="2"/>
  <c r="Y68" i="2"/>
  <c r="O7" i="2"/>
  <c r="O10" i="2"/>
  <c r="O69" i="2"/>
  <c r="O70" i="2"/>
  <c r="O71" i="2"/>
  <c r="O72" i="2"/>
  <c r="O73" i="2"/>
  <c r="AA5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139" i="1"/>
  <c r="AL139" i="1"/>
  <c r="AN139" i="1"/>
  <c r="C138" i="7"/>
  <c r="AA140" i="1"/>
  <c r="AL140" i="1"/>
  <c r="AN140" i="1"/>
  <c r="C139" i="7"/>
  <c r="AA141" i="1"/>
  <c r="AL141" i="1"/>
  <c r="AN141" i="1"/>
  <c r="C140" i="7"/>
  <c r="AA142" i="1"/>
  <c r="AL142" i="1"/>
  <c r="AN142" i="1"/>
  <c r="C141" i="7"/>
  <c r="AA143" i="1"/>
  <c r="AL143" i="1"/>
  <c r="AN143" i="1"/>
  <c r="C142" i="7"/>
  <c r="AE13" i="1"/>
  <c r="AE21" i="1"/>
  <c r="AF21" i="1"/>
  <c r="AN21" i="1"/>
  <c r="AN13" i="1"/>
  <c r="AE14" i="1"/>
  <c r="AN14" i="1"/>
  <c r="AE15" i="1"/>
  <c r="AN15" i="1"/>
  <c r="AE16" i="1"/>
  <c r="AN16" i="1"/>
  <c r="AE17" i="1"/>
  <c r="AN17" i="1"/>
  <c r="AE18" i="1"/>
  <c r="AN18" i="1"/>
  <c r="AE19" i="1"/>
  <c r="AN19" i="1"/>
  <c r="AE20" i="1"/>
  <c r="AN20" i="1"/>
  <c r="AG48" i="1"/>
  <c r="AG46" i="1"/>
  <c r="AF46" i="1"/>
  <c r="AN46" i="1"/>
  <c r="AN48" i="1"/>
  <c r="AG49" i="1"/>
  <c r="AN49" i="1"/>
  <c r="AG50" i="1"/>
  <c r="AN50" i="1"/>
  <c r="AG51" i="1"/>
  <c r="AN51" i="1"/>
  <c r="AG52" i="1"/>
  <c r="AN52" i="1"/>
  <c r="AG53" i="1"/>
  <c r="AN53" i="1"/>
  <c r="AG54" i="1"/>
  <c r="AN54" i="1"/>
  <c r="AG55" i="1"/>
  <c r="AN55" i="1"/>
  <c r="AA56" i="1"/>
  <c r="AG56" i="1"/>
  <c r="AN56" i="1"/>
  <c r="AG47" i="1"/>
  <c r="AN47" i="1"/>
  <c r="AA94" i="1"/>
  <c r="AI94" i="1"/>
  <c r="AA111" i="1"/>
  <c r="AI111" i="1"/>
  <c r="AL111" i="1"/>
  <c r="AN111" i="1"/>
  <c r="AN94" i="1"/>
  <c r="AA57" i="1"/>
  <c r="AN57" i="1"/>
  <c r="AA58" i="1"/>
  <c r="AN58" i="1"/>
  <c r="AA59" i="1"/>
  <c r="AN59" i="1"/>
  <c r="AA60" i="1"/>
  <c r="AN60" i="1"/>
  <c r="AA61" i="1"/>
  <c r="AN61" i="1"/>
  <c r="AA62" i="1"/>
  <c r="AN62" i="1"/>
  <c r="AA63" i="1"/>
  <c r="AN63" i="1"/>
  <c r="AA64" i="1"/>
  <c r="AN64" i="1"/>
  <c r="AA65" i="1"/>
  <c r="AN65" i="1"/>
  <c r="AA66" i="1"/>
  <c r="AN66" i="1"/>
  <c r="AA67" i="1"/>
  <c r="AN67" i="1"/>
  <c r="AA68" i="1"/>
  <c r="AN68" i="1"/>
  <c r="AA69" i="1"/>
  <c r="AN69" i="1"/>
  <c r="AA70" i="1"/>
  <c r="AN70" i="1"/>
  <c r="AA71" i="1"/>
  <c r="AN71" i="1"/>
  <c r="AA72" i="1"/>
  <c r="AN72" i="1"/>
  <c r="AA73" i="1"/>
  <c r="AN73" i="1"/>
  <c r="AA74" i="1"/>
  <c r="AN74" i="1"/>
  <c r="AA75" i="1"/>
  <c r="AN75" i="1"/>
  <c r="AA76" i="1"/>
  <c r="AN76" i="1"/>
  <c r="AA77" i="1"/>
  <c r="AN77" i="1"/>
  <c r="AA78" i="1"/>
  <c r="AN78" i="1"/>
  <c r="AA79" i="1"/>
  <c r="AN79" i="1"/>
  <c r="AA80" i="1"/>
  <c r="AN80" i="1"/>
  <c r="AA81" i="1"/>
  <c r="AN81" i="1"/>
  <c r="AA82" i="1"/>
  <c r="AN82" i="1"/>
  <c r="AA83" i="1"/>
  <c r="AN83" i="1"/>
  <c r="AA84" i="1"/>
  <c r="AN84" i="1"/>
  <c r="AA85" i="1"/>
  <c r="AN85" i="1"/>
  <c r="AA86" i="1"/>
  <c r="AN86" i="1"/>
  <c r="AA87" i="1"/>
  <c r="AN87" i="1"/>
  <c r="AA88" i="1"/>
  <c r="AN88" i="1"/>
  <c r="AA89" i="1"/>
  <c r="AN89" i="1"/>
  <c r="AA90" i="1"/>
  <c r="AN90" i="1"/>
  <c r="AA91" i="1"/>
  <c r="AN91" i="1"/>
  <c r="AA92" i="1"/>
  <c r="AN92" i="1"/>
  <c r="AA93" i="1"/>
  <c r="AN93" i="1"/>
  <c r="AA95" i="1"/>
  <c r="AI95" i="1"/>
  <c r="AN95" i="1"/>
  <c r="AA96" i="1"/>
  <c r="AI96" i="1"/>
  <c r="AN96" i="1"/>
  <c r="AA97" i="1"/>
  <c r="AI97" i="1"/>
  <c r="AN97" i="1"/>
  <c r="AA98" i="1"/>
  <c r="AI98" i="1"/>
  <c r="AN98" i="1"/>
  <c r="AA99" i="1"/>
  <c r="AI99" i="1"/>
  <c r="AN99" i="1"/>
  <c r="AA100" i="1"/>
  <c r="AI100" i="1"/>
  <c r="AN100" i="1"/>
  <c r="AA101" i="1"/>
  <c r="AI101" i="1"/>
  <c r="AN101" i="1"/>
  <c r="AA102" i="1"/>
  <c r="AI102" i="1"/>
  <c r="AN102" i="1"/>
  <c r="AA103" i="1"/>
  <c r="AI103" i="1"/>
  <c r="AN103" i="1"/>
  <c r="AA104" i="1"/>
  <c r="AI104" i="1"/>
  <c r="AN104" i="1"/>
  <c r="AA105" i="1"/>
  <c r="AI105" i="1"/>
  <c r="AN105" i="1"/>
  <c r="AA106" i="1"/>
  <c r="AI106" i="1"/>
  <c r="AN106" i="1"/>
  <c r="AA107" i="1"/>
  <c r="AI107" i="1"/>
  <c r="AN107" i="1"/>
  <c r="AA108" i="1"/>
  <c r="AI108" i="1"/>
  <c r="AN108" i="1"/>
  <c r="AA109" i="1"/>
  <c r="AI109" i="1"/>
  <c r="AN109" i="1"/>
  <c r="AA110" i="1"/>
  <c r="AI110" i="1"/>
  <c r="AN110" i="1"/>
  <c r="AA112" i="1"/>
  <c r="AL112" i="1"/>
  <c r="AN112" i="1"/>
  <c r="AA113" i="1"/>
  <c r="AL113" i="1"/>
  <c r="AN113" i="1"/>
  <c r="AA114" i="1"/>
  <c r="AL114" i="1"/>
  <c r="AN114" i="1"/>
  <c r="AA115" i="1"/>
  <c r="AL115" i="1"/>
  <c r="AN115" i="1"/>
  <c r="AA116" i="1"/>
  <c r="AL116" i="1"/>
  <c r="AN116" i="1"/>
  <c r="AA117" i="1"/>
  <c r="AL117" i="1"/>
  <c r="AN117" i="1"/>
  <c r="AA118" i="1"/>
  <c r="AL118" i="1"/>
  <c r="AN118" i="1"/>
  <c r="AA119" i="1"/>
  <c r="AL119" i="1"/>
  <c r="AN119" i="1"/>
  <c r="AA120" i="1"/>
  <c r="AL120" i="1"/>
  <c r="AN120" i="1"/>
  <c r="AA121" i="1"/>
  <c r="AL121" i="1"/>
  <c r="AN121" i="1"/>
  <c r="AA122" i="1"/>
  <c r="AL122" i="1"/>
  <c r="AN122" i="1"/>
  <c r="AA123" i="1"/>
  <c r="AL123" i="1"/>
  <c r="AN123" i="1"/>
  <c r="AA124" i="1"/>
  <c r="AL124" i="1"/>
  <c r="AN124" i="1"/>
  <c r="AA125" i="1"/>
  <c r="AL125" i="1"/>
  <c r="AN125" i="1"/>
  <c r="AA126" i="1"/>
  <c r="AL126" i="1"/>
  <c r="AN126" i="1"/>
  <c r="AA127" i="1"/>
  <c r="AL127" i="1"/>
  <c r="AN127" i="1"/>
  <c r="AA128" i="1"/>
  <c r="AL128" i="1"/>
  <c r="AN128" i="1"/>
  <c r="AA129" i="1"/>
  <c r="AL129" i="1"/>
  <c r="AN129" i="1"/>
  <c r="AA130" i="1"/>
  <c r="AL130" i="1"/>
  <c r="AN130" i="1"/>
  <c r="AA131" i="1"/>
  <c r="AL131" i="1"/>
  <c r="AN131" i="1"/>
  <c r="AA132" i="1"/>
  <c r="AL132" i="1"/>
  <c r="AN132" i="1"/>
  <c r="AA133" i="1"/>
  <c r="AL133" i="1"/>
  <c r="AN133" i="1"/>
  <c r="AA134" i="1"/>
  <c r="AL134" i="1"/>
  <c r="AN134" i="1"/>
  <c r="AA135" i="1"/>
  <c r="AL135" i="1"/>
  <c r="AN135" i="1"/>
  <c r="AA136" i="1"/>
  <c r="AL136" i="1"/>
  <c r="AN136" i="1"/>
  <c r="AA137" i="1"/>
  <c r="AL137" i="1"/>
  <c r="AN137" i="1"/>
  <c r="AA138" i="1"/>
  <c r="AL138" i="1"/>
  <c r="AN138" i="1"/>
  <c r="Y7" i="2"/>
  <c r="B6" i="7"/>
  <c r="B7" i="7"/>
  <c r="B8" i="7"/>
  <c r="Y10" i="2"/>
  <c r="B9" i="7"/>
  <c r="B10" i="7"/>
  <c r="B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AF22" i="1"/>
  <c r="AN22" i="1"/>
  <c r="C21" i="7"/>
  <c r="B22" i="7"/>
  <c r="AF23" i="1"/>
  <c r="AN23" i="1"/>
  <c r="C22" i="7"/>
  <c r="B23" i="7"/>
  <c r="AF24" i="1"/>
  <c r="AN24" i="1"/>
  <c r="C23" i="7"/>
  <c r="B24" i="7"/>
  <c r="AF25" i="1"/>
  <c r="AN25" i="1"/>
  <c r="C24" i="7"/>
  <c r="B25" i="7"/>
  <c r="AF26" i="1"/>
  <c r="AN26" i="1"/>
  <c r="C25" i="7"/>
  <c r="B26" i="7"/>
  <c r="AF27" i="1"/>
  <c r="AN27" i="1"/>
  <c r="C26" i="7"/>
  <c r="B27" i="7"/>
  <c r="AF28" i="1"/>
  <c r="AN28" i="1"/>
  <c r="C27" i="7"/>
  <c r="B28" i="7"/>
  <c r="AF29" i="1"/>
  <c r="AN29" i="1"/>
  <c r="C28" i="7"/>
  <c r="B29" i="7"/>
  <c r="AF30" i="1"/>
  <c r="AN30" i="1"/>
  <c r="C29" i="7"/>
  <c r="B30" i="7"/>
  <c r="AF31" i="1"/>
  <c r="AN31" i="1"/>
  <c r="C30" i="7"/>
  <c r="B31" i="7"/>
  <c r="AF32" i="1"/>
  <c r="AN32" i="1"/>
  <c r="C31" i="7"/>
  <c r="B32" i="7"/>
  <c r="AF33" i="1"/>
  <c r="AN33" i="1"/>
  <c r="C32" i="7"/>
  <c r="B33" i="7"/>
  <c r="AF34" i="1"/>
  <c r="AN34" i="1"/>
  <c r="C33" i="7"/>
  <c r="B34" i="7"/>
  <c r="AF35" i="1"/>
  <c r="AN35" i="1"/>
  <c r="C34" i="7"/>
  <c r="B35" i="7"/>
  <c r="AF36" i="1"/>
  <c r="AN36" i="1"/>
  <c r="C35" i="7"/>
  <c r="B36" i="7"/>
  <c r="AF37" i="1"/>
  <c r="AN37" i="1"/>
  <c r="C36" i="7"/>
  <c r="B37" i="7"/>
  <c r="AF38" i="1"/>
  <c r="AN38" i="1"/>
  <c r="C37" i="7"/>
  <c r="B38" i="7"/>
  <c r="AF39" i="1"/>
  <c r="AN39" i="1"/>
  <c r="C38" i="7"/>
  <c r="B39" i="7"/>
  <c r="AF40" i="1"/>
  <c r="AN40" i="1"/>
  <c r="C39" i="7"/>
  <c r="B40" i="7"/>
  <c r="AF41" i="1"/>
  <c r="AN41" i="1"/>
  <c r="C40" i="7"/>
  <c r="B41" i="7"/>
  <c r="AF42" i="1"/>
  <c r="AN42" i="1"/>
  <c r="C41" i="7"/>
  <c r="B42" i="7"/>
  <c r="AF43" i="1"/>
  <c r="AN43" i="1"/>
  <c r="C42" i="7"/>
  <c r="B43" i="7"/>
  <c r="AF44" i="1"/>
  <c r="AN44" i="1"/>
  <c r="C43" i="7"/>
  <c r="B44" i="7"/>
  <c r="AF45" i="1"/>
  <c r="AN45" i="1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5" i="7"/>
  <c r="C65" i="7"/>
  <c r="B66" i="7"/>
  <c r="C66" i="7"/>
  <c r="B67" i="7"/>
  <c r="C67" i="7"/>
  <c r="Y69" i="2"/>
  <c r="B68" i="7"/>
  <c r="C68" i="7"/>
  <c r="Y70" i="2"/>
  <c r="B69" i="7"/>
  <c r="C69" i="7"/>
  <c r="Y71" i="2"/>
  <c r="B70" i="7"/>
  <c r="C70" i="7"/>
  <c r="Y72" i="2"/>
  <c r="B71" i="7"/>
  <c r="C71" i="7"/>
  <c r="Y73" i="2"/>
  <c r="B72" i="7"/>
  <c r="C72" i="7"/>
  <c r="Y74" i="2"/>
  <c r="B73" i="7"/>
  <c r="C73" i="7"/>
  <c r="B74" i="7"/>
  <c r="C74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O97" i="2"/>
  <c r="W97" i="2"/>
  <c r="Y97" i="2"/>
  <c r="B96" i="7"/>
  <c r="C96" i="7"/>
  <c r="O98" i="2"/>
  <c r="W98" i="2"/>
  <c r="Y98" i="2"/>
  <c r="B97" i="7"/>
  <c r="C97" i="7"/>
  <c r="O99" i="2"/>
  <c r="W99" i="2"/>
  <c r="Y99" i="2"/>
  <c r="B98" i="7"/>
  <c r="C98" i="7"/>
  <c r="O100" i="2"/>
  <c r="W100" i="2"/>
  <c r="Y100" i="2"/>
  <c r="B99" i="7"/>
  <c r="C99" i="7"/>
  <c r="O101" i="2"/>
  <c r="W101" i="2"/>
  <c r="Y101" i="2"/>
  <c r="B100" i="7"/>
  <c r="C100" i="7"/>
  <c r="O102" i="2"/>
  <c r="W102" i="2"/>
  <c r="Y102" i="2"/>
  <c r="B101" i="7"/>
  <c r="C101" i="7"/>
  <c r="O103" i="2"/>
  <c r="W103" i="2"/>
  <c r="Y103" i="2"/>
  <c r="B102" i="7"/>
  <c r="C102" i="7"/>
  <c r="O104" i="2"/>
  <c r="W104" i="2"/>
  <c r="Y104" i="2"/>
  <c r="B103" i="7"/>
  <c r="C103" i="7"/>
  <c r="O105" i="2"/>
  <c r="W105" i="2"/>
  <c r="Y105" i="2"/>
  <c r="B104" i="7"/>
  <c r="C104" i="7"/>
  <c r="O106" i="2"/>
  <c r="W106" i="2"/>
  <c r="Y106" i="2"/>
  <c r="B105" i="7"/>
  <c r="C105" i="7"/>
  <c r="O107" i="2"/>
  <c r="W107" i="2"/>
  <c r="Y107" i="2"/>
  <c r="B106" i="7"/>
  <c r="AK107" i="1"/>
  <c r="C106" i="7"/>
  <c r="O108" i="2"/>
  <c r="W108" i="2"/>
  <c r="Y108" i="2"/>
  <c r="B107" i="7"/>
  <c r="AK108" i="1"/>
  <c r="C107" i="7"/>
  <c r="O109" i="2"/>
  <c r="W109" i="2"/>
  <c r="Y109" i="2"/>
  <c r="B108" i="7"/>
  <c r="AK109" i="1"/>
  <c r="C108" i="7"/>
  <c r="O110" i="2"/>
  <c r="W110" i="2"/>
  <c r="Y110" i="2"/>
  <c r="B109" i="7"/>
  <c r="AK110" i="1"/>
  <c r="C109" i="7"/>
  <c r="O111" i="2"/>
  <c r="W111" i="2"/>
  <c r="Y111" i="2"/>
  <c r="B110" i="7"/>
  <c r="AK111" i="1"/>
  <c r="C110" i="7"/>
  <c r="O112" i="2"/>
  <c r="W112" i="2"/>
  <c r="Y112" i="2"/>
  <c r="B111" i="7"/>
  <c r="AK112" i="1"/>
  <c r="C111" i="7"/>
  <c r="O113" i="2"/>
  <c r="W113" i="2"/>
  <c r="Y113" i="2"/>
  <c r="B112" i="7"/>
  <c r="AK113" i="1"/>
  <c r="C112" i="7"/>
  <c r="O114" i="2"/>
  <c r="W114" i="2"/>
  <c r="Y114" i="2"/>
  <c r="B113" i="7"/>
  <c r="AK114" i="1"/>
  <c r="C113" i="7"/>
  <c r="O115" i="2"/>
  <c r="W115" i="2"/>
  <c r="Y115" i="2"/>
  <c r="B114" i="7"/>
  <c r="AK115" i="1"/>
  <c r="C114" i="7"/>
  <c r="O116" i="2"/>
  <c r="W116" i="2"/>
  <c r="Y116" i="2"/>
  <c r="B115" i="7"/>
  <c r="AK116" i="1"/>
  <c r="C115" i="7"/>
  <c r="O117" i="2"/>
  <c r="W117" i="2"/>
  <c r="Y117" i="2"/>
  <c r="B116" i="7"/>
  <c r="AK117" i="1"/>
  <c r="C116" i="7"/>
  <c r="O118" i="2"/>
  <c r="W118" i="2"/>
  <c r="Y118" i="2"/>
  <c r="B117" i="7"/>
  <c r="AK118" i="1"/>
  <c r="C117" i="7"/>
  <c r="O119" i="2"/>
  <c r="W119" i="2"/>
  <c r="Y119" i="2"/>
  <c r="B118" i="7"/>
  <c r="AK119" i="1"/>
  <c r="C118" i="7"/>
  <c r="O120" i="2"/>
  <c r="W120" i="2"/>
  <c r="Y120" i="2"/>
  <c r="B119" i="7"/>
  <c r="AK120" i="1"/>
  <c r="C119" i="7"/>
  <c r="O121" i="2"/>
  <c r="W121" i="2"/>
  <c r="Y121" i="2"/>
  <c r="B120" i="7"/>
  <c r="AK121" i="1"/>
  <c r="C120" i="7"/>
  <c r="O122" i="2"/>
  <c r="W122" i="2"/>
  <c r="Y122" i="2"/>
  <c r="B121" i="7"/>
  <c r="AK122" i="1"/>
  <c r="C121" i="7"/>
  <c r="O123" i="2"/>
  <c r="W123" i="2"/>
  <c r="Y123" i="2"/>
  <c r="B122" i="7"/>
  <c r="AK123" i="1"/>
  <c r="C122" i="7"/>
  <c r="O124" i="2"/>
  <c r="W124" i="2"/>
  <c r="Y124" i="2"/>
  <c r="B123" i="7"/>
  <c r="AK124" i="1"/>
  <c r="C123" i="7"/>
  <c r="O125" i="2"/>
  <c r="W125" i="2"/>
  <c r="Y125" i="2"/>
  <c r="B124" i="7"/>
  <c r="AK125" i="1"/>
  <c r="C124" i="7"/>
  <c r="O126" i="2"/>
  <c r="W126" i="2"/>
  <c r="Y126" i="2"/>
  <c r="B125" i="7"/>
  <c r="AK126" i="1"/>
  <c r="C125" i="7"/>
  <c r="O127" i="2"/>
  <c r="W127" i="2"/>
  <c r="Y127" i="2"/>
  <c r="B126" i="7"/>
  <c r="AK127" i="1"/>
  <c r="C126" i="7"/>
  <c r="O128" i="2"/>
  <c r="W128" i="2"/>
  <c r="Y128" i="2"/>
  <c r="B127" i="7"/>
  <c r="AK128" i="1"/>
  <c r="C127" i="7"/>
  <c r="O129" i="2"/>
  <c r="W129" i="2"/>
  <c r="Y129" i="2"/>
  <c r="B128" i="7"/>
  <c r="AK129" i="1"/>
  <c r="C128" i="7"/>
  <c r="O130" i="2"/>
  <c r="W130" i="2"/>
  <c r="Y130" i="2"/>
  <c r="B129" i="7"/>
  <c r="AK130" i="1"/>
  <c r="C129" i="7"/>
  <c r="O131" i="2"/>
  <c r="W131" i="2"/>
  <c r="Y131" i="2"/>
  <c r="B130" i="7"/>
  <c r="AK131" i="1"/>
  <c r="C130" i="7"/>
  <c r="O132" i="2"/>
  <c r="W132" i="2"/>
  <c r="Y132" i="2"/>
  <c r="B131" i="7"/>
  <c r="AK132" i="1"/>
  <c r="C131" i="7"/>
  <c r="O133" i="2"/>
  <c r="W133" i="2"/>
  <c r="Y133" i="2"/>
  <c r="B132" i="7"/>
  <c r="AK133" i="1"/>
  <c r="C132" i="7"/>
  <c r="O134" i="2"/>
  <c r="W134" i="2"/>
  <c r="Y134" i="2"/>
  <c r="B133" i="7"/>
  <c r="AK134" i="1"/>
  <c r="C133" i="7"/>
  <c r="O135" i="2"/>
  <c r="W135" i="2"/>
  <c r="Y135" i="2"/>
  <c r="B134" i="7"/>
  <c r="AK135" i="1"/>
  <c r="C134" i="7"/>
  <c r="O136" i="2"/>
  <c r="W136" i="2"/>
  <c r="Y136" i="2"/>
  <c r="B135" i="7"/>
  <c r="AK136" i="1"/>
  <c r="C135" i="7"/>
  <c r="O137" i="2"/>
  <c r="W137" i="2"/>
  <c r="Y137" i="2"/>
  <c r="B136" i="7"/>
  <c r="AK137" i="1"/>
  <c r="C136" i="7"/>
  <c r="O138" i="2"/>
  <c r="W138" i="2"/>
  <c r="Y138" i="2"/>
  <c r="B137" i="7"/>
  <c r="AK138" i="1"/>
  <c r="C137" i="7"/>
  <c r="B5" i="7"/>
  <c r="U96" i="2"/>
  <c r="S97" i="2"/>
  <c r="U97" i="2"/>
  <c r="S98" i="2"/>
  <c r="U98" i="2"/>
  <c r="S99" i="2"/>
  <c r="U99" i="2"/>
  <c r="S100" i="2"/>
  <c r="U100" i="2"/>
  <c r="S101" i="2"/>
  <c r="U101" i="2"/>
  <c r="S102" i="2"/>
  <c r="U102" i="2"/>
  <c r="S103" i="2"/>
  <c r="U103" i="2"/>
  <c r="S104" i="2"/>
  <c r="U104" i="2"/>
  <c r="S105" i="2"/>
  <c r="U105" i="2"/>
  <c r="S106" i="2"/>
  <c r="U106" i="2"/>
  <c r="S107" i="2"/>
  <c r="U107" i="2"/>
  <c r="U94" i="2"/>
  <c r="AE22" i="1"/>
  <c r="AE23" i="1"/>
  <c r="AE24" i="1"/>
  <c r="AE25" i="1"/>
  <c r="AE26" i="1"/>
  <c r="AG45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V45" i="2"/>
  <c r="U45" i="2"/>
  <c r="S7" i="2"/>
  <c r="S10" i="2"/>
  <c r="AK105" i="1"/>
  <c r="AK106" i="1"/>
  <c r="AK104" i="1"/>
  <c r="Q111" i="1"/>
  <c r="AJ111" i="1"/>
  <c r="Q112" i="1"/>
  <c r="AJ112" i="1"/>
  <c r="Q113" i="1"/>
  <c r="AJ113" i="1"/>
  <c r="Q114" i="1"/>
  <c r="AJ114" i="1"/>
  <c r="Q115" i="1"/>
  <c r="AJ115" i="1"/>
  <c r="Q116" i="1"/>
  <c r="AJ116" i="1"/>
  <c r="Q117" i="1"/>
  <c r="AJ117" i="1"/>
  <c r="Q118" i="1"/>
  <c r="AJ118" i="1"/>
  <c r="Q119" i="1"/>
  <c r="AJ119" i="1"/>
  <c r="Q120" i="1"/>
  <c r="AJ120" i="1"/>
  <c r="Q121" i="1"/>
  <c r="AJ121" i="1"/>
  <c r="Q122" i="1"/>
  <c r="AJ122" i="1"/>
  <c r="Q123" i="1"/>
  <c r="AJ123" i="1"/>
  <c r="Q124" i="1"/>
  <c r="AJ124" i="1"/>
  <c r="Q125" i="1"/>
  <c r="AJ125" i="1"/>
  <c r="Q126" i="1"/>
  <c r="AJ126" i="1"/>
  <c r="Q127" i="1"/>
  <c r="AJ127" i="1"/>
  <c r="Q128" i="1"/>
  <c r="AJ128" i="1"/>
  <c r="Q129" i="1"/>
  <c r="AJ129" i="1"/>
  <c r="Q110" i="1"/>
  <c r="AJ110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74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10" i="1"/>
</calcChain>
</file>

<file path=xl/sharedStrings.xml><?xml version="1.0" encoding="utf-8"?>
<sst xmlns="http://schemas.openxmlformats.org/spreadsheetml/2006/main" count="151" uniqueCount="110">
  <si>
    <t>Values of firm disappearances (£ million)</t>
    <phoneticPr fontId="4" type="noConversion"/>
  </si>
  <si>
    <t>Values of firm disappearances (£ million) (mid-range)</t>
    <phoneticPr fontId="4" type="noConversion"/>
  </si>
  <si>
    <t>Values of firm disappearances (£ million) (low)</t>
    <phoneticPr fontId="4" type="noConversion"/>
  </si>
  <si>
    <t>Values of firm disappearances (£ million) (high)</t>
    <phoneticPr fontId="4" type="noConversion"/>
  </si>
  <si>
    <t>Gross fixed capital formation</t>
    <phoneticPr fontId="4" type="noConversion"/>
  </si>
  <si>
    <t>Value, £ million</t>
    <phoneticPr fontId="4" type="noConversion"/>
  </si>
  <si>
    <t>Feinstein/Mitchell</t>
    <phoneticPr fontId="4" type="noConversion"/>
  </si>
  <si>
    <t>Gross domestic fixed capital formation</t>
    <phoneticPr fontId="4" type="noConversion"/>
  </si>
  <si>
    <t>Mergers and acquisitions in the UK by UK companies</t>
    <phoneticPr fontId="4" type="noConversion"/>
  </si>
  <si>
    <t>ONS</t>
    <phoneticPr fontId="4" type="noConversion"/>
  </si>
  <si>
    <t>Spliced</t>
    <phoneticPr fontId="4" type="noConversion"/>
  </si>
  <si>
    <t>Concept:</t>
    <phoneticPr fontId="4" type="noConversion"/>
  </si>
  <si>
    <t>UK manufacturing industry</t>
    <phoneticPr fontId="4" type="noConversion"/>
  </si>
  <si>
    <t>Transactions in the UK by overseas companies</t>
  </si>
  <si>
    <t>Measure:</t>
    <phoneticPr fontId="4" type="noConversion"/>
  </si>
  <si>
    <t>Number of firm disappearances by merger</t>
    <phoneticPr fontId="4" type="noConversion"/>
  </si>
  <si>
    <t>Mergers and acquisitions</t>
    <phoneticPr fontId="4" type="noConversion"/>
  </si>
  <si>
    <t>Conant</t>
  </si>
  <si>
    <t>Nelson</t>
    <phoneticPr fontId="4" type="noConversion"/>
  </si>
  <si>
    <t>Eis</t>
    <phoneticPr fontId="4" type="noConversion"/>
  </si>
  <si>
    <t>Mergerstat Review</t>
  </si>
  <si>
    <t>US Census Bureau</t>
    <phoneticPr fontId="4" type="noConversion"/>
  </si>
  <si>
    <t>Thomson Financial</t>
    <phoneticPr fontId="4" type="noConversion"/>
  </si>
  <si>
    <t>Concept:</t>
    <phoneticPr fontId="4" type="noConversion"/>
  </si>
  <si>
    <t>Industrial consolidations</t>
    <phoneticPr fontId="4" type="noConversion"/>
  </si>
  <si>
    <t>Acquisitions and consolidations in manufacturing and mining</t>
    <phoneticPr fontId="4" type="noConversion"/>
  </si>
  <si>
    <t>Mergers in manufacturing and mining</t>
    <phoneticPr fontId="4" type="noConversion"/>
  </si>
  <si>
    <t>Mergers and acquisitions in manufacturing and mining</t>
  </si>
  <si>
    <t>Mergers and acquisitions in all sectors</t>
    <phoneticPr fontId="4" type="noConversion"/>
  </si>
  <si>
    <t>Mergers and acquisitions in manufacturing and mining worth over $1 million</t>
    <phoneticPr fontId="4" type="noConversion"/>
  </si>
  <si>
    <t>Divestitures</t>
    <phoneticPr fontId="4" type="noConversion"/>
  </si>
  <si>
    <t>Measure:</t>
    <phoneticPr fontId="4" type="noConversion"/>
  </si>
  <si>
    <t>Number</t>
  </si>
  <si>
    <t>Number of disappearances</t>
    <phoneticPr fontId="4" type="noConversion"/>
  </si>
  <si>
    <t>Value ($ billions)</t>
  </si>
  <si>
    <t>Mergers values ($ millions)</t>
  </si>
  <si>
    <t>Total capitalization, Stocks and Bonds ($ millions)</t>
    <phoneticPr fontId="4" type="noConversion"/>
  </si>
  <si>
    <t>Assets of acquired companies ($ billions)</t>
    <phoneticPr fontId="4" type="noConversion"/>
  </si>
  <si>
    <t>Gross fixed capital formation</t>
    <phoneticPr fontId="4" type="noConversion"/>
  </si>
  <si>
    <t>Kuznets</t>
  </si>
  <si>
    <t>BEA</t>
  </si>
  <si>
    <t>Spliced</t>
    <phoneticPr fontId="4" type="noConversion"/>
  </si>
  <si>
    <t>Gross fixed capital formation</t>
  </si>
  <si>
    <t>Value ($ billion)</t>
    <phoneticPr fontId="4" type="noConversion"/>
  </si>
  <si>
    <t>Gross private domestic fixed investment</t>
    <phoneticPr fontId="4" type="noConversion"/>
  </si>
  <si>
    <t>Mergers and acquisitions (including divestitures) involving US companies</t>
    <phoneticPr fontId="4" type="noConversion"/>
  </si>
  <si>
    <t>Mergers and acquisitions (including divestitures)</t>
    <phoneticPr fontId="4" type="noConversion"/>
  </si>
  <si>
    <t>Mergers and acquisitions (excluding divestitures)</t>
    <phoneticPr fontId="4" type="noConversion"/>
  </si>
  <si>
    <t>Lamoreaux 2006: Series Ch430; US Census Bureau 2006: Table 751</t>
    <phoneticPr fontId="4" type="noConversion"/>
  </si>
  <si>
    <t>Lamoreaux 2006: Series Ch431; US Census Bureau 2006: Table 751</t>
    <phoneticPr fontId="4" type="noConversion"/>
  </si>
  <si>
    <t>Lamoreaux 2006: Series Ch432; US Census Bureau 2006: Table 751</t>
    <phoneticPr fontId="4" type="noConversion"/>
  </si>
  <si>
    <t>Lamoreaux 2006: Series Ch433; US Census Bureau 2006: Table 751</t>
    <phoneticPr fontId="4" type="noConversion"/>
  </si>
  <si>
    <t>Calculation</t>
    <phoneticPr fontId="4" type="noConversion"/>
  </si>
  <si>
    <t>Mergers and acquisitions in the USA (with disclosed value)</t>
    <phoneticPr fontId="4" type="noConversion"/>
  </si>
  <si>
    <t>Thomson ONE Banker</t>
    <phoneticPr fontId="4" type="noConversion"/>
  </si>
  <si>
    <t>Source:</t>
    <phoneticPr fontId="4" type="noConversion"/>
  </si>
  <si>
    <t>Name:</t>
    <phoneticPr fontId="4" type="noConversion"/>
  </si>
  <si>
    <t>Total merger capitalizations ($ millions)</t>
    <phoneticPr fontId="4" type="noConversion"/>
  </si>
  <si>
    <t>Source</t>
    <phoneticPr fontId="4" type="noConversion"/>
  </si>
  <si>
    <t>Conant 1901: 12</t>
    <phoneticPr fontId="4" type="noConversion"/>
  </si>
  <si>
    <t>Nelson 1959: 154, Table B-7</t>
    <phoneticPr fontId="4" type="noConversion"/>
  </si>
  <si>
    <t>Nelson 1959: 145, Table B-3</t>
    <phoneticPr fontId="4" type="noConversion"/>
  </si>
  <si>
    <t>Eis 1969: 271, Table 1</t>
    <phoneticPr fontId="4" type="noConversion"/>
  </si>
  <si>
    <t>Lamoreaux 2006: Series Ch422</t>
    <phoneticPr fontId="4" type="noConversion"/>
  </si>
  <si>
    <t>Lamoreaux 2006: Series Ch423</t>
    <phoneticPr fontId="4" type="noConversion"/>
  </si>
  <si>
    <t>Thorpe &amp; FTC</t>
    <phoneticPr fontId="4" type="noConversion"/>
  </si>
  <si>
    <t>FTC large</t>
    <phoneticPr fontId="4" type="noConversion"/>
  </si>
  <si>
    <t>FTC all</t>
    <phoneticPr fontId="4" type="noConversion"/>
  </si>
  <si>
    <t>Lamoreaux 2006: Series Ch428</t>
    <phoneticPr fontId="4" type="noConversion"/>
  </si>
  <si>
    <t>Lamoreaux 2006: Series Ch429</t>
    <phoneticPr fontId="4" type="noConversion"/>
  </si>
  <si>
    <t>Name</t>
    <phoneticPr fontId="4" type="noConversion"/>
  </si>
  <si>
    <t>Hannah</t>
    <phoneticPr fontId="4" type="noConversion"/>
  </si>
  <si>
    <t>UK Actuaries General Index</t>
  </si>
  <si>
    <t>Share indices</t>
  </si>
  <si>
    <t>ONS</t>
  </si>
  <si>
    <t>Value of acquisitions or disposals, £ million (DUCM)</t>
  </si>
  <si>
    <t>Values of firm disappearances/GFCF</t>
  </si>
  <si>
    <t>Mergers and acquisitions in the UK by UK and overseas companies</t>
  </si>
  <si>
    <t>Gross fixed capital formation, Variant III</t>
  </si>
  <si>
    <t>Value ($ million)</t>
  </si>
  <si>
    <t>Buy-to-build indicators</t>
  </si>
  <si>
    <t>Values of firm disappearances (mid-range)/GFCF</t>
  </si>
  <si>
    <t>Value of acquisitions or disposals/GFCF</t>
  </si>
  <si>
    <t>Gross private domestic fixed investment</t>
  </si>
  <si>
    <t>Table 1.5.5, line 27</t>
  </si>
  <si>
    <r>
      <t>Mergerstat Review</t>
    </r>
    <r>
      <rPr>
        <sz val="10"/>
        <rFont val="Arial"/>
      </rPr>
      <t xml:space="preserve"> 1991 &amp; 2006</t>
    </r>
  </si>
  <si>
    <t>Value ($ millions)</t>
  </si>
  <si>
    <t>Share prices</t>
  </si>
  <si>
    <t>Spliced buy-to-build indicator</t>
  </si>
  <si>
    <t>Values of firm disappearances  (low)/GFCF</t>
  </si>
  <si>
    <t>Values of firm disappearances (high)/GFCF</t>
  </si>
  <si>
    <t>UK</t>
  </si>
  <si>
    <t>Table T-8</t>
  </si>
  <si>
    <t>Calculation</t>
  </si>
  <si>
    <t>Shiller</t>
  </si>
  <si>
    <t>S&amp;P Composite Index</t>
  </si>
  <si>
    <t>Hannah 1983: 167-78</t>
  </si>
  <si>
    <t>ONS n.d.: Series AIHA</t>
  </si>
  <si>
    <t>ONS n.d.: Series DUCM</t>
  </si>
  <si>
    <t>ONS n.d.: Series CBAU</t>
  </si>
  <si>
    <t>Value of acquisitions, £ million</t>
  </si>
  <si>
    <t>Mitchell 1988: 831-35</t>
  </si>
  <si>
    <t>ONS n.d.: Series NPQS</t>
  </si>
  <si>
    <t>ONS n.d.: Series CBCQ</t>
  </si>
  <si>
    <t>Gross Fixed Capital Formation</t>
  </si>
  <si>
    <t>Global Financial Data n.d.: Series GBAINDXW</t>
  </si>
  <si>
    <t>USA</t>
  </si>
  <si>
    <t>Institute of Mergers, Acquisitions and Alliances (IMAA)</t>
  </si>
  <si>
    <t>IMAA</t>
  </si>
  <si>
    <t>Note: This workbook contains the calculations described in Joseph Francis, 'Buy-to-Build Indicators for Britain and the United States: An Open Source Update'.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</si>
</sst>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0.000000"/>
    <numFmt numFmtId="167" formatCode="#,##0.00000000"/>
    <numFmt numFmtId="168" formatCode="#,##0.000000000"/>
    <numFmt numFmtId="169" formatCode="#,##0.000000000000000"/>
  </numFmts>
  <fonts count="19" x14ac:knownFonts="1">
    <font>
      <sz val="10"/>
      <name val="Verdana"/>
    </font>
    <font>
      <sz val="12"/>
      <color theme="1"/>
      <name val="Calibri"/>
      <family val="2"/>
      <scheme val="minor"/>
    </font>
    <font>
      <sz val="10"/>
      <name val="Verdana"/>
    </font>
    <font>
      <sz val="14"/>
      <name val="Arial"/>
    </font>
    <font>
      <sz val="8"/>
      <name val="Verdana"/>
    </font>
    <font>
      <b/>
      <i/>
      <sz val="12"/>
      <name val="Arial"/>
    </font>
    <font>
      <b/>
      <sz val="12"/>
      <name val="Arial"/>
      <family val="2"/>
    </font>
    <font>
      <sz val="12"/>
      <name val="Arial"/>
    </font>
    <font>
      <sz val="10"/>
      <name val="Arial"/>
    </font>
    <font>
      <b/>
      <sz val="14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Verdana"/>
    </font>
    <font>
      <i/>
      <sz val="10"/>
      <name val="Arial"/>
    </font>
    <font>
      <b/>
      <sz val="10"/>
      <name val="Arial"/>
      <family val="2"/>
    </font>
    <font>
      <sz val="12"/>
      <color indexed="63"/>
      <name val="Arial"/>
    </font>
    <font>
      <b/>
      <sz val="12"/>
      <color theme="5"/>
      <name val="Arial"/>
    </font>
    <font>
      <sz val="12"/>
      <color indexed="8"/>
      <name val="Arial"/>
    </font>
    <font>
      <b/>
      <sz val="12"/>
      <color theme="5" tint="-0.249977111117893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3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0" fontId="3" fillId="0" borderId="0" xfId="0" applyFont="1" applyFill="1"/>
    <xf numFmtId="0" fontId="6" fillId="0" borderId="0" xfId="0" applyFont="1" applyFill="1" applyAlignment="1">
      <alignment wrapText="1"/>
    </xf>
    <xf numFmtId="0" fontId="9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Font="1"/>
    <xf numFmtId="0" fontId="14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/>
    <xf numFmtId="164" fontId="7" fillId="0" borderId="0" xfId="0" applyNumberFormat="1" applyFont="1"/>
    <xf numFmtId="1" fontId="7" fillId="0" borderId="0" xfId="0" applyNumberFormat="1" applyFont="1"/>
    <xf numFmtId="165" fontId="16" fillId="0" borderId="0" xfId="1" applyNumberFormat="1" applyFont="1"/>
    <xf numFmtId="164" fontId="7" fillId="0" borderId="0" xfId="0" applyNumberFormat="1" applyFont="1" applyFill="1"/>
    <xf numFmtId="0" fontId="7" fillId="0" borderId="0" xfId="0" applyFont="1" applyBorder="1"/>
    <xf numFmtId="164" fontId="7" fillId="0" borderId="0" xfId="0" applyNumberFormat="1" applyFont="1" applyBorder="1"/>
    <xf numFmtId="3" fontId="7" fillId="0" borderId="0" xfId="0" applyNumberFormat="1" applyFont="1" applyBorder="1"/>
    <xf numFmtId="164" fontId="7" fillId="2" borderId="0" xfId="0" applyNumberFormat="1" applyFont="1" applyFill="1" applyBorder="1"/>
    <xf numFmtId="165" fontId="7" fillId="0" borderId="0" xfId="0" applyNumberFormat="1" applyFont="1" applyBorder="1"/>
    <xf numFmtId="164" fontId="7" fillId="5" borderId="0" xfId="0" applyNumberFormat="1" applyFont="1" applyFill="1" applyBorder="1"/>
    <xf numFmtId="167" fontId="7" fillId="0" borderId="0" xfId="0" applyNumberFormat="1" applyFont="1" applyBorder="1"/>
    <xf numFmtId="1" fontId="7" fillId="0" borderId="0" xfId="0" applyNumberFormat="1" applyFont="1" applyBorder="1"/>
    <xf numFmtId="169" fontId="7" fillId="0" borderId="0" xfId="0" applyNumberFormat="1" applyFont="1" applyBorder="1"/>
    <xf numFmtId="164" fontId="7" fillId="3" borderId="0" xfId="0" applyNumberFormat="1" applyFont="1" applyFill="1" applyBorder="1"/>
    <xf numFmtId="165" fontId="15" fillId="0" borderId="0" xfId="1" applyNumberFormat="1" applyFont="1" applyBorder="1"/>
    <xf numFmtId="166" fontId="7" fillId="0" borderId="0" xfId="0" applyNumberFormat="1" applyFont="1" applyBorder="1"/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/>
    <xf numFmtId="165" fontId="17" fillId="0" borderId="0" xfId="0" applyNumberFormat="1" applyFont="1" applyBorder="1"/>
    <xf numFmtId="1" fontId="7" fillId="2" borderId="0" xfId="0" applyNumberFormat="1" applyFont="1" applyFill="1"/>
    <xf numFmtId="164" fontId="7" fillId="8" borderId="0" xfId="0" applyNumberFormat="1" applyFont="1" applyFill="1"/>
    <xf numFmtId="165" fontId="18" fillId="0" borderId="0" xfId="1" applyNumberFormat="1" applyFont="1"/>
    <xf numFmtId="1" fontId="7" fillId="0" borderId="0" xfId="0" applyNumberFormat="1" applyFont="1" applyFill="1"/>
    <xf numFmtId="0" fontId="7" fillId="0" borderId="1" xfId="0" applyFont="1" applyBorder="1" applyAlignment="1">
      <alignment horizontal="right" wrapText="1"/>
    </xf>
    <xf numFmtId="164" fontId="7" fillId="6" borderId="0" xfId="0" applyNumberFormat="1" applyFont="1" applyFill="1"/>
    <xf numFmtId="0" fontId="7" fillId="0" borderId="0" xfId="0" applyFont="1" applyFill="1"/>
    <xf numFmtId="0" fontId="17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9" borderId="1" xfId="0" applyFont="1" applyFill="1" applyBorder="1" applyAlignment="1">
      <alignment horizontal="right" wrapText="1"/>
    </xf>
    <xf numFmtId="0" fontId="7" fillId="9" borderId="0" xfId="0" applyFont="1" applyFill="1"/>
    <xf numFmtId="165" fontId="7" fillId="0" borderId="0" xfId="0" applyNumberFormat="1" applyFont="1"/>
    <xf numFmtId="3" fontId="7" fillId="0" borderId="0" xfId="0" applyNumberFormat="1" applyFont="1"/>
    <xf numFmtId="164" fontId="7" fillId="4" borderId="0" xfId="0" applyNumberFormat="1" applyFont="1" applyFill="1" applyBorder="1"/>
    <xf numFmtId="164" fontId="7" fillId="6" borderId="0" xfId="0" applyNumberFormat="1" applyFont="1" applyFill="1" applyBorder="1"/>
    <xf numFmtId="164" fontId="16" fillId="0" borderId="0" xfId="1" applyNumberFormat="1" applyFont="1" applyBorder="1"/>
    <xf numFmtId="164" fontId="7" fillId="7" borderId="0" xfId="0" applyNumberFormat="1" applyFont="1" applyFill="1" applyBorder="1"/>
    <xf numFmtId="164" fontId="7" fillId="10" borderId="0" xfId="0" applyNumberFormat="1" applyFont="1" applyFill="1"/>
  </cellXfs>
  <cellStyles count="283">
    <cellStyle name="ANCLAS,REZONES Y SUS PARTES,DE FUNDICION,DE HIERRO O DE ACERO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Normal" xfId="0" builtinId="0"/>
    <cellStyle name="Normal 2" xfId="98" xr:uid="{00000000-0005-0000-0000-00001A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" sqref="D1:E1048576"/>
    </sheetView>
  </sheetViews>
  <sheetFormatPr defaultColWidth="11" defaultRowHeight="12.75" x14ac:dyDescent="0.2"/>
  <sheetData>
    <row r="1" spans="1:5" ht="15" x14ac:dyDescent="0.2">
      <c r="A1" s="18" t="s">
        <v>109</v>
      </c>
      <c r="B1" s="18"/>
      <c r="C1" s="18"/>
      <c r="D1" s="18"/>
      <c r="E1" s="18"/>
    </row>
    <row r="2" spans="1:5" ht="15" x14ac:dyDescent="0.2">
      <c r="A2" s="18"/>
      <c r="B2" s="18"/>
      <c r="C2" s="18"/>
      <c r="D2" s="18"/>
      <c r="E2" s="18"/>
    </row>
    <row r="3" spans="1:5" ht="15" x14ac:dyDescent="0.2">
      <c r="A3" s="18"/>
      <c r="B3" s="18" t="s">
        <v>80</v>
      </c>
      <c r="C3" s="18"/>
      <c r="D3" s="18"/>
      <c r="E3" s="18"/>
    </row>
    <row r="4" spans="1:5" ht="15" x14ac:dyDescent="0.2">
      <c r="A4" s="18"/>
      <c r="B4" s="18" t="s">
        <v>91</v>
      </c>
      <c r="C4" s="18" t="s">
        <v>106</v>
      </c>
      <c r="D4" s="18"/>
      <c r="E4" s="18"/>
    </row>
    <row r="5" spans="1:5" ht="15" x14ac:dyDescent="0.2">
      <c r="A5" s="18">
        <v>1880</v>
      </c>
      <c r="B5" s="19">
        <f>'UK b-t-b'!Y6</f>
        <v>0.21218587663874836</v>
      </c>
      <c r="C5" s="19"/>
      <c r="D5" s="19"/>
      <c r="E5" s="19"/>
    </row>
    <row r="6" spans="1:5" ht="15" x14ac:dyDescent="0.2">
      <c r="A6" s="18">
        <v>1881</v>
      </c>
      <c r="B6" s="19">
        <f>'UK b-t-b'!Y7</f>
        <v>0.86285233814974804</v>
      </c>
      <c r="C6" s="19"/>
      <c r="D6" s="19"/>
      <c r="E6" s="19"/>
    </row>
    <row r="7" spans="1:5" ht="15" x14ac:dyDescent="0.2">
      <c r="A7" s="18">
        <v>1882</v>
      </c>
      <c r="B7" s="19">
        <f>'UK b-t-b'!Y8</f>
        <v>3.5087828145989381</v>
      </c>
      <c r="C7" s="19"/>
      <c r="D7" s="19"/>
      <c r="E7" s="19"/>
    </row>
    <row r="8" spans="1:5" ht="15" x14ac:dyDescent="0.2">
      <c r="A8" s="18">
        <v>1883</v>
      </c>
      <c r="B8" s="19">
        <f>'UK b-t-b'!Y9</f>
        <v>0.40183873982913398</v>
      </c>
      <c r="C8" s="19"/>
      <c r="D8" s="19"/>
      <c r="E8" s="19"/>
    </row>
    <row r="9" spans="1:5" ht="15" x14ac:dyDescent="0.2">
      <c r="A9" s="18">
        <v>1884</v>
      </c>
      <c r="B9" s="19">
        <f>'UK b-t-b'!Y10</f>
        <v>0.53395054969860734</v>
      </c>
      <c r="C9" s="19"/>
      <c r="D9" s="19"/>
      <c r="E9" s="19"/>
    </row>
    <row r="10" spans="1:5" ht="15" x14ac:dyDescent="0.2">
      <c r="A10" s="18">
        <v>1885</v>
      </c>
      <c r="B10" s="19">
        <f>'UK b-t-b'!Y11</f>
        <v>0.70949652501081462</v>
      </c>
      <c r="C10" s="19"/>
      <c r="D10" s="19"/>
      <c r="E10" s="19"/>
    </row>
    <row r="11" spans="1:5" ht="15" x14ac:dyDescent="0.2">
      <c r="A11" s="18">
        <v>1886</v>
      </c>
      <c r="B11" s="19">
        <f>'UK b-t-b'!Y12</f>
        <v>0.80131372236515541</v>
      </c>
      <c r="C11" s="19"/>
      <c r="D11" s="19"/>
      <c r="E11" s="19"/>
    </row>
    <row r="12" spans="1:5" ht="15" x14ac:dyDescent="0.2">
      <c r="A12" s="18">
        <v>1887</v>
      </c>
      <c r="B12" s="19">
        <f>'UK b-t-b'!Y13</f>
        <v>1.3199935349038412</v>
      </c>
      <c r="C12" s="19">
        <f>'USA b-t-b'!AN13</f>
        <v>4.4604979887863134</v>
      </c>
      <c r="D12" s="19"/>
      <c r="E12" s="19"/>
    </row>
    <row r="13" spans="1:5" ht="15" x14ac:dyDescent="0.2">
      <c r="A13" s="18">
        <v>1888</v>
      </c>
      <c r="B13" s="19">
        <f>'UK b-t-b'!Y14</f>
        <v>13.370067849092683</v>
      </c>
      <c r="C13" s="19">
        <f>'USA b-t-b'!AN14</f>
        <v>0.53106097472194769</v>
      </c>
      <c r="D13" s="19"/>
      <c r="E13" s="19"/>
    </row>
    <row r="14" spans="1:5" ht="15" x14ac:dyDescent="0.2">
      <c r="A14" s="18">
        <v>1889</v>
      </c>
      <c r="B14" s="19">
        <f>'UK b-t-b'!Y15</f>
        <v>3.8596610960588311</v>
      </c>
      <c r="C14" s="19">
        <f>'USA b-t-b'!AN15</f>
        <v>3.2498774463735116</v>
      </c>
      <c r="D14" s="19"/>
      <c r="E14" s="19"/>
    </row>
    <row r="15" spans="1:5" ht="15" x14ac:dyDescent="0.2">
      <c r="A15" s="18">
        <v>1890</v>
      </c>
      <c r="B15" s="19">
        <f>'UK b-t-b'!Y16</f>
        <v>19.062699087083022</v>
      </c>
      <c r="C15" s="19">
        <f>'USA b-t-b'!AN16</f>
        <v>2.490765315816319</v>
      </c>
      <c r="D15" s="19"/>
      <c r="E15" s="19"/>
    </row>
    <row r="16" spans="1:5" ht="15" x14ac:dyDescent="0.2">
      <c r="A16" s="18">
        <v>1891</v>
      </c>
      <c r="B16" s="19">
        <f>'UK b-t-b'!Y17</f>
        <v>1.6974870131099868</v>
      </c>
      <c r="C16" s="19">
        <f>'USA b-t-b'!AN17</f>
        <v>2.8302836554553159</v>
      </c>
      <c r="D16" s="19"/>
      <c r="E16" s="19"/>
    </row>
    <row r="17" spans="1:5" ht="15" x14ac:dyDescent="0.2">
      <c r="A17" s="18">
        <v>1892</v>
      </c>
      <c r="B17" s="19">
        <f>'UK b-t-b'!Y18</f>
        <v>1.4715483481705782</v>
      </c>
      <c r="C17" s="19">
        <f>'USA b-t-b'!AN18</f>
        <v>2.7283596069899576</v>
      </c>
      <c r="D17" s="19"/>
      <c r="E17" s="19"/>
    </row>
    <row r="18" spans="1:5" ht="15" x14ac:dyDescent="0.2">
      <c r="A18" s="18">
        <v>1893</v>
      </c>
      <c r="B18" s="19">
        <f>'UK b-t-b'!Y19</f>
        <v>0.41658511560268019</v>
      </c>
      <c r="C18" s="19">
        <f>'USA b-t-b'!AN19</f>
        <v>4.2252699947604562</v>
      </c>
      <c r="D18" s="19"/>
      <c r="E18" s="19"/>
    </row>
    <row r="19" spans="1:5" ht="15" x14ac:dyDescent="0.2">
      <c r="A19" s="18">
        <v>1894</v>
      </c>
      <c r="B19" s="19">
        <f>'UK b-t-b'!Y20</f>
        <v>0.81815815496742594</v>
      </c>
      <c r="C19" s="19">
        <f>'USA b-t-b'!AN20</f>
        <v>0.58257339720901713</v>
      </c>
      <c r="D19" s="19"/>
      <c r="E19" s="19"/>
    </row>
    <row r="20" spans="1:5" ht="15" x14ac:dyDescent="0.2">
      <c r="A20" s="18">
        <v>1895</v>
      </c>
      <c r="B20" s="19">
        <f>'UK b-t-b'!Y21</f>
        <v>1.7768260800270834</v>
      </c>
      <c r="C20" s="19">
        <f>'USA b-t-b'!AN21</f>
        <v>1.8174772974477018</v>
      </c>
      <c r="D20" s="19"/>
      <c r="E20" s="19"/>
    </row>
    <row r="21" spans="1:5" ht="15" x14ac:dyDescent="0.2">
      <c r="A21" s="18">
        <v>1896</v>
      </c>
      <c r="B21" s="19">
        <f>'UK b-t-b'!Y22</f>
        <v>10.368705121417889</v>
      </c>
      <c r="C21" s="19">
        <f>'USA b-t-b'!AN22</f>
        <v>1.2242916080505692</v>
      </c>
      <c r="D21" s="19"/>
      <c r="E21" s="19"/>
    </row>
    <row r="22" spans="1:5" ht="15" x14ac:dyDescent="0.2">
      <c r="A22" s="18">
        <v>1897</v>
      </c>
      <c r="B22" s="19">
        <f>'UK b-t-b'!Y23</f>
        <v>6.779633461214452</v>
      </c>
      <c r="C22" s="19">
        <f>'USA b-t-b'!AN23</f>
        <v>5.0911426352471549</v>
      </c>
      <c r="D22" s="19"/>
      <c r="E22" s="19"/>
    </row>
    <row r="23" spans="1:5" ht="15" x14ac:dyDescent="0.2">
      <c r="A23" s="18">
        <v>1898</v>
      </c>
      <c r="B23" s="19">
        <f>'UK b-t-b'!Y24</f>
        <v>10.955946339701883</v>
      </c>
      <c r="C23" s="19">
        <f>'USA b-t-b'!AN24</f>
        <v>26.460786870994792</v>
      </c>
      <c r="D23" s="19"/>
      <c r="E23" s="19"/>
    </row>
    <row r="24" spans="1:5" ht="15" x14ac:dyDescent="0.2">
      <c r="A24" s="18">
        <v>1899</v>
      </c>
      <c r="B24" s="19">
        <f>'UK b-t-b'!Y25</f>
        <v>13.598683396040615</v>
      </c>
      <c r="C24" s="19">
        <f>'USA b-t-b'!AN25</f>
        <v>80.277471094289993</v>
      </c>
      <c r="D24" s="19"/>
      <c r="E24" s="19"/>
    </row>
    <row r="25" spans="1:5" ht="15" x14ac:dyDescent="0.2">
      <c r="A25" s="18">
        <v>1900</v>
      </c>
      <c r="B25" s="19">
        <f>'UK b-t-b'!Y26</f>
        <v>24.254398279394092</v>
      </c>
      <c r="C25" s="19">
        <f>'USA b-t-b'!AN26</f>
        <v>13.799951291495491</v>
      </c>
      <c r="D25" s="19"/>
      <c r="E25" s="19"/>
    </row>
    <row r="26" spans="1:5" ht="15" x14ac:dyDescent="0.2">
      <c r="A26" s="18">
        <v>1901</v>
      </c>
      <c r="B26" s="19">
        <f>'UK b-t-b'!Y27</f>
        <v>7.5679629334486922</v>
      </c>
      <c r="C26" s="19">
        <f>'USA b-t-b'!AN27</f>
        <v>58.569281404053811</v>
      </c>
      <c r="D26" s="19"/>
      <c r="E26" s="19"/>
    </row>
    <row r="27" spans="1:5" ht="15" x14ac:dyDescent="0.2">
      <c r="A27" s="18">
        <v>1902</v>
      </c>
      <c r="B27" s="19">
        <f>'UK b-t-b'!Y28</f>
        <v>10.232738614240482</v>
      </c>
      <c r="C27" s="19">
        <f>'USA b-t-b'!AN28</f>
        <v>25.29660593405093</v>
      </c>
      <c r="D27" s="19"/>
      <c r="E27" s="19"/>
    </row>
    <row r="28" spans="1:5" ht="15" x14ac:dyDescent="0.2">
      <c r="A28" s="18">
        <v>1903</v>
      </c>
      <c r="B28" s="19">
        <f>'UK b-t-b'!Y29</f>
        <v>4.5844390846852638</v>
      </c>
      <c r="C28" s="19">
        <f>'USA b-t-b'!AN29</f>
        <v>8.025438019311105</v>
      </c>
      <c r="D28" s="19"/>
      <c r="E28" s="19"/>
    </row>
    <row r="29" spans="1:5" ht="15" x14ac:dyDescent="0.2">
      <c r="A29" s="18">
        <v>1904</v>
      </c>
      <c r="B29" s="19">
        <f>'UK b-t-b'!Y30</f>
        <v>1.6776272512570984</v>
      </c>
      <c r="C29" s="19">
        <f>'USA b-t-b'!AN30</f>
        <v>3.309255068179759</v>
      </c>
      <c r="D29" s="19"/>
      <c r="E29" s="19"/>
    </row>
    <row r="30" spans="1:5" ht="15" x14ac:dyDescent="0.2">
      <c r="A30" s="18">
        <v>1905</v>
      </c>
      <c r="B30" s="19">
        <f>'UK b-t-b'!Y31</f>
        <v>2.8666526263063217</v>
      </c>
      <c r="C30" s="19">
        <f>'USA b-t-b'!AN31</f>
        <v>6.1343639975170703</v>
      </c>
      <c r="D30" s="19"/>
      <c r="E30" s="19"/>
    </row>
    <row r="31" spans="1:5" ht="15" x14ac:dyDescent="0.2">
      <c r="A31" s="18">
        <v>1906</v>
      </c>
      <c r="B31" s="19">
        <f>'UK b-t-b'!Y32</f>
        <v>2.4832378375378514</v>
      </c>
      <c r="C31" s="19">
        <f>'USA b-t-b'!AN32</f>
        <v>7.7014884017736636</v>
      </c>
      <c r="D31" s="19"/>
      <c r="E31" s="19"/>
    </row>
    <row r="32" spans="1:5" ht="15" x14ac:dyDescent="0.2">
      <c r="A32" s="18">
        <v>1907</v>
      </c>
      <c r="B32" s="19">
        <f>'UK b-t-b'!Y33</f>
        <v>2.4509879954919049</v>
      </c>
      <c r="C32" s="19">
        <f>'USA b-t-b'!AN33</f>
        <v>3.6952518290699174</v>
      </c>
      <c r="D32" s="19"/>
      <c r="E32" s="19"/>
    </row>
    <row r="33" spans="1:5" ht="15" x14ac:dyDescent="0.2">
      <c r="A33" s="18">
        <v>1908</v>
      </c>
      <c r="B33" s="19">
        <f>'UK b-t-b'!Y34</f>
        <v>2.9749923255625879</v>
      </c>
      <c r="C33" s="19">
        <f>'USA b-t-b'!AN34</f>
        <v>4.9738660166124955</v>
      </c>
      <c r="D33" s="19"/>
      <c r="E33" s="19"/>
    </row>
    <row r="34" spans="1:5" ht="15" x14ac:dyDescent="0.2">
      <c r="A34" s="18">
        <v>1909</v>
      </c>
      <c r="B34" s="19">
        <f>'UK b-t-b'!Y35</f>
        <v>3.9805519325282073</v>
      </c>
      <c r="C34" s="19">
        <f>'USA b-t-b'!AN35</f>
        <v>1.7789370921046179</v>
      </c>
      <c r="D34" s="19"/>
      <c r="E34" s="19"/>
    </row>
    <row r="35" spans="1:5" ht="15" x14ac:dyDescent="0.2">
      <c r="A35" s="18">
        <v>1910</v>
      </c>
      <c r="B35" s="19">
        <f>'UK b-t-b'!Y36</f>
        <v>14.225854374900386</v>
      </c>
      <c r="C35" s="19">
        <f>'USA b-t-b'!AN36</f>
        <v>5.1580977213037604</v>
      </c>
      <c r="D35" s="19"/>
      <c r="E35" s="19"/>
    </row>
    <row r="36" spans="1:5" ht="15" x14ac:dyDescent="0.2">
      <c r="A36" s="18">
        <v>1911</v>
      </c>
      <c r="B36" s="19">
        <f>'UK b-t-b'!Y37</f>
        <v>11.282300569497126</v>
      </c>
      <c r="C36" s="19">
        <f>'USA b-t-b'!AN37</f>
        <v>4.4980993955347577</v>
      </c>
      <c r="D36" s="19"/>
      <c r="E36" s="19"/>
    </row>
    <row r="37" spans="1:5" ht="15" x14ac:dyDescent="0.2">
      <c r="A37" s="18">
        <v>1912</v>
      </c>
      <c r="B37" s="19">
        <f>'UK b-t-b'!Y38</f>
        <v>7.3024203743803149</v>
      </c>
      <c r="C37" s="19">
        <f>'USA b-t-b'!AN38</f>
        <v>5.8761516019608253</v>
      </c>
      <c r="D37" s="19"/>
      <c r="E37" s="19"/>
    </row>
    <row r="38" spans="1:5" ht="15" x14ac:dyDescent="0.2">
      <c r="A38" s="18">
        <v>1913</v>
      </c>
      <c r="B38" s="19">
        <f>'UK b-t-b'!Y39</f>
        <v>3.7839814667243461</v>
      </c>
      <c r="C38" s="19">
        <f>'USA b-t-b'!AN39</f>
        <v>2.874119891050487</v>
      </c>
      <c r="D38" s="19"/>
      <c r="E38" s="19"/>
    </row>
    <row r="39" spans="1:5" ht="15" x14ac:dyDescent="0.2">
      <c r="A39" s="18">
        <v>1914</v>
      </c>
      <c r="B39" s="19">
        <f>'UK b-t-b'!Y40</f>
        <v>3.4114651565286844</v>
      </c>
      <c r="C39" s="19">
        <f>'USA b-t-b'!AN40</f>
        <v>3.9900434346872404</v>
      </c>
      <c r="D39" s="19"/>
      <c r="E39" s="19"/>
    </row>
    <row r="40" spans="1:5" ht="15" x14ac:dyDescent="0.2">
      <c r="A40" s="18">
        <v>1915</v>
      </c>
      <c r="B40" s="19">
        <f>'UK b-t-b'!Y41</f>
        <v>6.4105097789212433</v>
      </c>
      <c r="C40" s="19">
        <f>'USA b-t-b'!AN41</f>
        <v>2.9816294428738201</v>
      </c>
      <c r="D40" s="19"/>
      <c r="E40" s="19"/>
    </row>
    <row r="41" spans="1:5" ht="15" x14ac:dyDescent="0.2">
      <c r="A41" s="18">
        <v>1916</v>
      </c>
      <c r="B41" s="19">
        <f>'UK b-t-b'!Y42</f>
        <v>5.7116701384518418</v>
      </c>
      <c r="C41" s="19">
        <f>'USA b-t-b'!AN42</f>
        <v>5.3716918472304194</v>
      </c>
      <c r="D41" s="19"/>
      <c r="E41" s="19"/>
    </row>
    <row r="42" spans="1:5" ht="15" x14ac:dyDescent="0.2">
      <c r="A42" s="18">
        <v>1917</v>
      </c>
      <c r="B42" s="19">
        <f>'UK b-t-b'!Y43</f>
        <v>8.7236617065369124</v>
      </c>
      <c r="C42" s="19">
        <f>'USA b-t-b'!AN43</f>
        <v>6.9252584058021371</v>
      </c>
      <c r="D42" s="19"/>
      <c r="E42" s="19"/>
    </row>
    <row r="43" spans="1:5" ht="15" x14ac:dyDescent="0.2">
      <c r="A43" s="18">
        <v>1918</v>
      </c>
      <c r="B43" s="19">
        <f>'UK b-t-b'!Y44</f>
        <v>20.798667362554795</v>
      </c>
      <c r="C43" s="19">
        <f>'USA b-t-b'!AN44</f>
        <v>2.3546724018595131</v>
      </c>
      <c r="D43" s="19"/>
      <c r="E43" s="19"/>
    </row>
    <row r="44" spans="1:5" ht="15" x14ac:dyDescent="0.2">
      <c r="A44" s="18">
        <v>1919</v>
      </c>
      <c r="B44" s="19">
        <f>'UK b-t-b'!Y45</f>
        <v>49.697452443153836</v>
      </c>
      <c r="C44" s="19">
        <f>'USA b-t-b'!AN45</f>
        <v>6.5606223475235144</v>
      </c>
      <c r="D44" s="19"/>
      <c r="E44" s="19"/>
    </row>
    <row r="45" spans="1:5" ht="15" x14ac:dyDescent="0.2">
      <c r="A45" s="18">
        <v>1920</v>
      </c>
      <c r="B45" s="19">
        <f>'UK b-t-b'!Y46</f>
        <v>26.987641404184949</v>
      </c>
      <c r="C45" s="19">
        <f>'USA b-t-b'!AN46</f>
        <v>6.3875914353390577</v>
      </c>
      <c r="D45" s="19"/>
      <c r="E45" s="19"/>
    </row>
    <row r="46" spans="1:5" ht="15" x14ac:dyDescent="0.2">
      <c r="A46" s="18">
        <v>1921</v>
      </c>
      <c r="B46" s="19">
        <f>'UK b-t-b'!Y47</f>
        <v>7.4357714411613767</v>
      </c>
      <c r="C46" s="19">
        <f>'USA b-t-b'!AN47</f>
        <v>6.4640473365099469</v>
      </c>
      <c r="D46" s="19"/>
      <c r="E46" s="19"/>
    </row>
    <row r="47" spans="1:5" ht="15" x14ac:dyDescent="0.2">
      <c r="A47" s="18">
        <v>1922</v>
      </c>
      <c r="B47" s="19">
        <f>'UK b-t-b'!Y48</f>
        <v>7.4487824148117019</v>
      </c>
      <c r="C47" s="19">
        <f>'USA b-t-b'!AN48</f>
        <v>6.8397182028023948</v>
      </c>
      <c r="D47" s="19"/>
      <c r="E47" s="19"/>
    </row>
    <row r="48" spans="1:5" ht="15" x14ac:dyDescent="0.2">
      <c r="A48" s="18">
        <v>1923</v>
      </c>
      <c r="B48" s="19">
        <f>'UK b-t-b'!Y49</f>
        <v>16.993928742774003</v>
      </c>
      <c r="C48" s="19">
        <f>'USA b-t-b'!AN49</f>
        <v>11.218808704257375</v>
      </c>
      <c r="D48" s="19"/>
      <c r="E48" s="19"/>
    </row>
    <row r="49" spans="1:5" ht="15" x14ac:dyDescent="0.2">
      <c r="A49" s="18">
        <v>1924</v>
      </c>
      <c r="B49" s="19">
        <f>'UK b-t-b'!Y50</f>
        <v>8.1952539787345415</v>
      </c>
      <c r="C49" s="19">
        <f>'USA b-t-b'!AN50</f>
        <v>5.2108157352740712</v>
      </c>
      <c r="D49" s="19"/>
      <c r="E49" s="19"/>
    </row>
    <row r="50" spans="1:5" ht="15" x14ac:dyDescent="0.2">
      <c r="A50" s="18">
        <v>1925</v>
      </c>
      <c r="B50" s="19">
        <f>'UK b-t-b'!Y51</f>
        <v>25.406732705149174</v>
      </c>
      <c r="C50" s="19">
        <f>'USA b-t-b'!AN51</f>
        <v>6.5001054007537995</v>
      </c>
      <c r="D50" s="19"/>
      <c r="E50" s="19"/>
    </row>
    <row r="51" spans="1:5" ht="15" x14ac:dyDescent="0.2">
      <c r="A51" s="18">
        <v>1926</v>
      </c>
      <c r="B51" s="19">
        <f>'UK b-t-b'!Y52</f>
        <v>41.614359771207873</v>
      </c>
      <c r="C51" s="19">
        <f>'USA b-t-b'!AN52</f>
        <v>9.882454735286629</v>
      </c>
      <c r="D51" s="19"/>
      <c r="E51" s="19"/>
    </row>
    <row r="52" spans="1:5" ht="15" x14ac:dyDescent="0.2">
      <c r="A52" s="18">
        <v>1927</v>
      </c>
      <c r="B52" s="19">
        <f>'UK b-t-b'!Y53</f>
        <v>21.851160582492696</v>
      </c>
      <c r="C52" s="19">
        <f>'USA b-t-b'!AN53</f>
        <v>6.80412623309822</v>
      </c>
      <c r="D52" s="19"/>
      <c r="E52" s="19"/>
    </row>
    <row r="53" spans="1:5" ht="15" x14ac:dyDescent="0.2">
      <c r="A53" s="18">
        <v>1928</v>
      </c>
      <c r="B53" s="19">
        <f>'UK b-t-b'!Y54</f>
        <v>25.677017095629488</v>
      </c>
      <c r="C53" s="19">
        <f>'USA b-t-b'!AN54</f>
        <v>15.884680223581565</v>
      </c>
      <c r="D53" s="19"/>
      <c r="E53" s="19"/>
    </row>
    <row r="54" spans="1:5" ht="15" x14ac:dyDescent="0.2">
      <c r="A54" s="18">
        <v>1929</v>
      </c>
      <c r="B54" s="19">
        <f>'UK b-t-b'!Y55</f>
        <v>24.398975520733899</v>
      </c>
      <c r="C54" s="19">
        <f>'USA b-t-b'!AN55</f>
        <v>17.21534440595439</v>
      </c>
      <c r="D54" s="19"/>
      <c r="E54" s="19"/>
    </row>
    <row r="55" spans="1:5" ht="15" x14ac:dyDescent="0.2">
      <c r="A55" s="18">
        <v>1930</v>
      </c>
      <c r="B55" s="19">
        <f>'UK b-t-b'!Y56</f>
        <v>15.39689010598182</v>
      </c>
      <c r="C55" s="19">
        <f>'USA b-t-b'!AN56</f>
        <v>20.230383151812358</v>
      </c>
      <c r="D55" s="19"/>
      <c r="E55" s="19"/>
    </row>
    <row r="56" spans="1:5" ht="15" x14ac:dyDescent="0.2">
      <c r="A56" s="18">
        <v>1931</v>
      </c>
      <c r="B56" s="19">
        <f>'UK b-t-b'!Y57</f>
        <v>9.738187598187654</v>
      </c>
      <c r="C56" s="19">
        <f>'USA b-t-b'!AN57</f>
        <v>11.84159456560667</v>
      </c>
      <c r="D56" s="19"/>
      <c r="E56" s="19"/>
    </row>
    <row r="57" spans="1:5" ht="15" x14ac:dyDescent="0.2">
      <c r="A57" s="18">
        <v>1932</v>
      </c>
      <c r="B57" s="19">
        <f>'UK b-t-b'!Y58</f>
        <v>6.2157620634953217</v>
      </c>
      <c r="C57" s="19">
        <f>'USA b-t-b'!AN58</f>
        <v>4.9194915265891099</v>
      </c>
      <c r="D57" s="19"/>
      <c r="E57" s="19"/>
    </row>
    <row r="58" spans="1:5" ht="15" x14ac:dyDescent="0.2">
      <c r="A58" s="18">
        <v>1933</v>
      </c>
      <c r="B58" s="19">
        <f>'UK b-t-b'!Y59</f>
        <v>9.8574307116348479</v>
      </c>
      <c r="C58" s="19">
        <f>'USA b-t-b'!AN59</f>
        <v>4.3585035365988496</v>
      </c>
      <c r="D58" s="19"/>
      <c r="E58" s="19"/>
    </row>
    <row r="59" spans="1:5" ht="15" x14ac:dyDescent="0.2">
      <c r="A59" s="18">
        <v>1934</v>
      </c>
      <c r="B59" s="19">
        <f>'UK b-t-b'!Y60</f>
        <v>9.0390189603251354</v>
      </c>
      <c r="C59" s="19">
        <f>'USA b-t-b'!AN60</f>
        <v>3.1082853499941643</v>
      </c>
      <c r="D59" s="19"/>
      <c r="E59" s="19"/>
    </row>
    <row r="60" spans="1:5" ht="15" x14ac:dyDescent="0.2">
      <c r="A60" s="18">
        <v>1935</v>
      </c>
      <c r="B60" s="19">
        <f>'UK b-t-b'!Y61</f>
        <v>9.4599536668108613</v>
      </c>
      <c r="C60" s="19">
        <f>'USA b-t-b'!AN61</f>
        <v>3.4763699021826162</v>
      </c>
      <c r="D60" s="19"/>
      <c r="E60" s="19"/>
    </row>
    <row r="61" spans="1:5" ht="15" x14ac:dyDescent="0.2">
      <c r="A61" s="18">
        <v>1936</v>
      </c>
      <c r="B61" s="19">
        <f>'UK b-t-b'!Y62</f>
        <v>14.711417307767762</v>
      </c>
      <c r="C61" s="19">
        <f>'USA b-t-b'!AN62</f>
        <v>3.7965469894261847</v>
      </c>
      <c r="D61" s="19"/>
      <c r="E61" s="19"/>
    </row>
    <row r="62" spans="1:5" ht="15" x14ac:dyDescent="0.2">
      <c r="A62" s="18">
        <v>1937</v>
      </c>
      <c r="B62" s="19">
        <f>'UK b-t-b'!Y63</f>
        <v>8.306300780614416</v>
      </c>
      <c r="C62" s="19">
        <f>'USA b-t-b'!AN63</f>
        <v>3.0251310092296806</v>
      </c>
      <c r="D62" s="19"/>
      <c r="E62" s="19"/>
    </row>
    <row r="63" spans="1:5" ht="15" x14ac:dyDescent="0.2">
      <c r="A63" s="18">
        <v>1938</v>
      </c>
      <c r="B63" s="19">
        <f>'UK b-t-b'!Y64</f>
        <v>9.0125234258130522</v>
      </c>
      <c r="C63" s="19">
        <f>'USA b-t-b'!AN64</f>
        <v>2.4762317432543504</v>
      </c>
      <c r="D63" s="19"/>
      <c r="E63" s="19"/>
    </row>
    <row r="64" spans="1:5" ht="15" x14ac:dyDescent="0.2">
      <c r="A64" s="18">
        <v>1939</v>
      </c>
      <c r="B64" s="19">
        <f>'UK b-t-b'!Y65</f>
        <v>6.3066357778739093</v>
      </c>
      <c r="C64" s="19">
        <f>'USA b-t-b'!AN65</f>
        <v>1.7847321259461242</v>
      </c>
      <c r="D64" s="19"/>
      <c r="E64" s="19"/>
    </row>
    <row r="65" spans="1:5" ht="15" x14ac:dyDescent="0.2">
      <c r="A65" s="18">
        <v>1940</v>
      </c>
      <c r="B65" s="19">
        <f>'UK b-t-b'!Y66</f>
        <v>2.039206352937732</v>
      </c>
      <c r="C65" s="19">
        <f>'USA b-t-b'!AN66</f>
        <v>2.1964184002479183</v>
      </c>
      <c r="D65" s="19"/>
      <c r="E65" s="19"/>
    </row>
    <row r="66" spans="1:5" ht="15" x14ac:dyDescent="0.2">
      <c r="A66" s="18">
        <v>1941</v>
      </c>
      <c r="B66" s="19">
        <f>'UK b-t-b'!Y67</f>
        <v>2.7589497076951064</v>
      </c>
      <c r="C66" s="19">
        <f>'USA b-t-b'!AN67</f>
        <v>1.2892758338182786</v>
      </c>
      <c r="D66" s="19"/>
      <c r="E66" s="19"/>
    </row>
    <row r="67" spans="1:5" ht="15" x14ac:dyDescent="0.2">
      <c r="A67" s="18">
        <v>1942</v>
      </c>
      <c r="B67" s="19">
        <f>'UK b-t-b'!Y68</f>
        <v>1.736695121430395</v>
      </c>
      <c r="C67" s="19">
        <f>'USA b-t-b'!AN68</f>
        <v>1.8721352408543954</v>
      </c>
      <c r="D67" s="19"/>
      <c r="E67" s="19"/>
    </row>
    <row r="68" spans="1:5" ht="15" x14ac:dyDescent="0.2">
      <c r="A68" s="18">
        <v>1943</v>
      </c>
      <c r="B68" s="19">
        <f>'UK b-t-b'!Y69</f>
        <v>7.0454138054227258</v>
      </c>
      <c r="C68" s="19">
        <f>'USA b-t-b'!AN69</f>
        <v>5.5260047199791673</v>
      </c>
      <c r="D68" s="19"/>
      <c r="E68" s="19"/>
    </row>
    <row r="69" spans="1:5" ht="15" x14ac:dyDescent="0.2">
      <c r="A69" s="18">
        <v>1944</v>
      </c>
      <c r="B69" s="19">
        <f>'UK b-t-b'!Y70</f>
        <v>11.450241409852241</v>
      </c>
      <c r="C69" s="19">
        <f>'USA b-t-b'!AN70</f>
        <v>7.5528062434643459</v>
      </c>
      <c r="D69" s="19"/>
      <c r="E69" s="19"/>
    </row>
    <row r="70" spans="1:5" ht="15" x14ac:dyDescent="0.2">
      <c r="A70" s="18">
        <v>1945</v>
      </c>
      <c r="B70" s="19">
        <f>'UK b-t-b'!Y71</f>
        <v>10.079306369673068</v>
      </c>
      <c r="C70" s="19">
        <f>'USA b-t-b'!AN71</f>
        <v>7.0011845245648638</v>
      </c>
      <c r="D70" s="19"/>
      <c r="E70" s="19"/>
    </row>
    <row r="71" spans="1:5" ht="15" x14ac:dyDescent="0.2">
      <c r="A71" s="18">
        <v>1946</v>
      </c>
      <c r="B71" s="19">
        <f>'UK b-t-b'!Y72</f>
        <v>4.4051508941345308</v>
      </c>
      <c r="C71" s="19">
        <f>'USA b-t-b'!AN72</f>
        <v>5.1999842067401918</v>
      </c>
      <c r="D71" s="19"/>
      <c r="E71" s="19"/>
    </row>
    <row r="72" spans="1:5" ht="15" x14ac:dyDescent="0.2">
      <c r="A72" s="18">
        <v>1947</v>
      </c>
      <c r="B72" s="19">
        <f>'UK b-t-b'!Y73</f>
        <v>4.2952498955128284</v>
      </c>
      <c r="C72" s="19">
        <f>'USA b-t-b'!AN73</f>
        <v>3.267687363106738</v>
      </c>
      <c r="D72" s="19"/>
      <c r="E72" s="19"/>
    </row>
    <row r="73" spans="1:5" ht="15" x14ac:dyDescent="0.2">
      <c r="A73" s="18">
        <v>1948</v>
      </c>
      <c r="B73" s="19">
        <f>'UK b-t-b'!Y74</f>
        <v>2.894185437864822</v>
      </c>
      <c r="C73" s="19">
        <f>'USA b-t-b'!AN74</f>
        <v>1.5909585842151885</v>
      </c>
      <c r="D73" s="19"/>
      <c r="E73" s="19"/>
    </row>
    <row r="74" spans="1:5" ht="15" x14ac:dyDescent="0.2">
      <c r="A74" s="18">
        <v>1949</v>
      </c>
      <c r="B74" s="19">
        <f>'UK b-t-b'!Y75</f>
        <v>2.0400494557443811</v>
      </c>
      <c r="C74" s="19">
        <f>'USA b-t-b'!AN75</f>
        <v>0.96249904225530847</v>
      </c>
      <c r="D74" s="19"/>
      <c r="E74" s="19"/>
    </row>
    <row r="75" spans="1:5" ht="15" x14ac:dyDescent="0.2">
      <c r="A75" s="18">
        <v>1950</v>
      </c>
      <c r="B75" s="19">
        <f>'UK b-t-b'!Y76</f>
        <v>1.2109882614007743</v>
      </c>
      <c r="C75" s="19">
        <f>'USA b-t-b'!AN76</f>
        <v>1.6982058484732769</v>
      </c>
      <c r="D75" s="19"/>
      <c r="E75" s="19"/>
    </row>
    <row r="76" spans="1:5" ht="15" x14ac:dyDescent="0.2">
      <c r="A76" s="18">
        <v>1951</v>
      </c>
      <c r="B76" s="19">
        <f>'UK b-t-b'!Y77</f>
        <v>0.40351728974483453</v>
      </c>
      <c r="C76" s="19">
        <f>'USA b-t-b'!AN77</f>
        <v>2.1731913638484519</v>
      </c>
      <c r="D76" s="19"/>
      <c r="E76" s="19"/>
    </row>
    <row r="77" spans="1:5" ht="15" x14ac:dyDescent="0.2">
      <c r="A77" s="18">
        <v>1952</v>
      </c>
      <c r="B77" s="19">
        <f>'UK b-t-b'!Y78</f>
        <v>0.79813972898974994</v>
      </c>
      <c r="C77" s="19">
        <f>'USA b-t-b'!AN78</f>
        <v>2.9274940407504859</v>
      </c>
      <c r="D77" s="19"/>
      <c r="E77" s="19"/>
    </row>
    <row r="78" spans="1:5" ht="15" x14ac:dyDescent="0.2">
      <c r="A78" s="18">
        <v>1953</v>
      </c>
      <c r="B78" s="19">
        <f>'UK b-t-b'!Y79</f>
        <v>3.2781092090911108</v>
      </c>
      <c r="C78" s="19">
        <f>'USA b-t-b'!AN79</f>
        <v>2.842952102868213</v>
      </c>
      <c r="D78" s="19"/>
      <c r="E78" s="19"/>
    </row>
    <row r="79" spans="1:5" ht="15" x14ac:dyDescent="0.2">
      <c r="A79" s="18">
        <v>1954</v>
      </c>
      <c r="B79" s="19">
        <f>'UK b-t-b'!Y80</f>
        <v>6.7038291837377857</v>
      </c>
      <c r="C79" s="19">
        <f>'USA b-t-b'!AN80</f>
        <v>4.4575240827328884</v>
      </c>
      <c r="D79" s="19"/>
      <c r="E79" s="19"/>
    </row>
    <row r="80" spans="1:5" ht="15" x14ac:dyDescent="0.2">
      <c r="A80" s="18">
        <v>1955</v>
      </c>
      <c r="B80" s="19">
        <f>'UK b-t-b'!Y81</f>
        <v>4.1056522489497462</v>
      </c>
      <c r="C80" s="19">
        <f>'USA b-t-b'!AN81</f>
        <v>9.5551550160263439</v>
      </c>
      <c r="D80" s="19"/>
      <c r="E80" s="19"/>
    </row>
    <row r="81" spans="1:5" ht="15" x14ac:dyDescent="0.2">
      <c r="A81" s="18">
        <v>1956</v>
      </c>
      <c r="B81" s="19">
        <f>'UK b-t-b'!Y82</f>
        <v>6.3763646386442536</v>
      </c>
      <c r="C81" s="19">
        <f>'USA b-t-b'!AN82</f>
        <v>10.333770376327248</v>
      </c>
      <c r="D81" s="19"/>
      <c r="E81" s="19"/>
    </row>
    <row r="82" spans="1:5" ht="15" x14ac:dyDescent="0.2">
      <c r="A82" s="18">
        <v>1957</v>
      </c>
      <c r="B82" s="19">
        <f>'UK b-t-b'!Y83</f>
        <v>5.2204402145239026</v>
      </c>
      <c r="C82" s="19">
        <f>'USA b-t-b'!AN83</f>
        <v>8.5004352238330725</v>
      </c>
      <c r="D82" s="19"/>
      <c r="E82" s="19"/>
    </row>
    <row r="83" spans="1:5" ht="15" x14ac:dyDescent="0.2">
      <c r="A83" s="18">
        <v>1958</v>
      </c>
      <c r="B83" s="19">
        <f>'UK b-t-b'!Y84</f>
        <v>4.4482010555160851</v>
      </c>
      <c r="C83" s="19">
        <f>'USA b-t-b'!AN84</f>
        <v>9.6673575521456367</v>
      </c>
      <c r="D83" s="19"/>
      <c r="E83" s="19"/>
    </row>
    <row r="84" spans="1:5" ht="15" x14ac:dyDescent="0.2">
      <c r="A84" s="18">
        <v>1959</v>
      </c>
      <c r="B84" s="19">
        <f>'UK b-t-b'!Y85</f>
        <v>10.505794639977127</v>
      </c>
      <c r="C84" s="19">
        <f>'USA b-t-b'!AN85</f>
        <v>15.137467396442839</v>
      </c>
      <c r="D84" s="19"/>
      <c r="E84" s="19"/>
    </row>
    <row r="85" spans="1:5" ht="15" x14ac:dyDescent="0.2">
      <c r="A85" s="18">
        <v>1960</v>
      </c>
      <c r="B85" s="19">
        <f>'UK b-t-b'!Y86</f>
        <v>11.63886528470621</v>
      </c>
      <c r="C85" s="19">
        <f>'USA b-t-b'!AN86</f>
        <v>14.951820598253263</v>
      </c>
      <c r="D85" s="19"/>
      <c r="E85" s="19"/>
    </row>
    <row r="86" spans="1:5" ht="15" x14ac:dyDescent="0.2">
      <c r="A86" s="18">
        <v>1961</v>
      </c>
      <c r="B86" s="19">
        <f>'UK b-t-b'!Y87</f>
        <v>15.806442125572033</v>
      </c>
      <c r="C86" s="19">
        <f>'USA b-t-b'!AN87</f>
        <v>20.380423206523467</v>
      </c>
      <c r="D86" s="19"/>
      <c r="E86" s="19"/>
    </row>
    <row r="87" spans="1:5" ht="15" x14ac:dyDescent="0.2">
      <c r="A87" s="18">
        <v>1962</v>
      </c>
      <c r="B87" s="19">
        <f>'UK b-t-b'!Y88</f>
        <v>9.6988813959079909</v>
      </c>
      <c r="C87" s="19">
        <f>'USA b-t-b'!AN88</f>
        <v>16.109113353446372</v>
      </c>
      <c r="D87" s="19"/>
      <c r="E87" s="19"/>
    </row>
    <row r="88" spans="1:5" ht="15" x14ac:dyDescent="0.2">
      <c r="A88" s="18">
        <v>1963</v>
      </c>
      <c r="B88" s="19">
        <f>'UK b-t-b'!Y89</f>
        <v>8.6517905574286562</v>
      </c>
      <c r="C88" s="19">
        <f>'USA b-t-b'!AN89</f>
        <v>17.301267968349954</v>
      </c>
      <c r="D88" s="19"/>
      <c r="E88" s="19"/>
    </row>
    <row r="89" spans="1:5" ht="15" x14ac:dyDescent="0.2">
      <c r="A89" s="18">
        <v>1964</v>
      </c>
      <c r="B89" s="19">
        <f>'UK b-t-b'!Y90</f>
        <v>10.919560427677373</v>
      </c>
      <c r="C89" s="19">
        <f>'USA b-t-b'!AN90</f>
        <v>18.582717215862949</v>
      </c>
      <c r="D89" s="19"/>
      <c r="E89" s="19"/>
    </row>
    <row r="90" spans="1:5" ht="15" x14ac:dyDescent="0.2">
      <c r="A90" s="18">
        <v>1965</v>
      </c>
      <c r="B90" s="19">
        <f>'UK b-t-b'!Y91</f>
        <v>10.268749703594059</v>
      </c>
      <c r="C90" s="19">
        <f>'USA b-t-b'!AN91</f>
        <v>21.629003063644191</v>
      </c>
      <c r="D90" s="19"/>
      <c r="E90" s="19"/>
    </row>
    <row r="91" spans="1:5" ht="15" x14ac:dyDescent="0.2">
      <c r="A91" s="18">
        <v>1966</v>
      </c>
      <c r="B91" s="19">
        <f>'UK b-t-b'!Y92</f>
        <v>9.6797299118427613</v>
      </c>
      <c r="C91" s="19">
        <f>'USA b-t-b'!AN92</f>
        <v>19.43461027289138</v>
      </c>
      <c r="D91" s="19"/>
      <c r="E91" s="19"/>
    </row>
    <row r="92" spans="1:5" ht="15" x14ac:dyDescent="0.2">
      <c r="A92" s="18">
        <v>1967</v>
      </c>
      <c r="B92" s="19">
        <f>'UK b-t-b'!Y93</f>
        <v>15.23282609445217</v>
      </c>
      <c r="C92" s="19">
        <f>'USA b-t-b'!AN93</f>
        <v>31.639998604501738</v>
      </c>
      <c r="D92" s="19"/>
      <c r="E92" s="19"/>
    </row>
    <row r="93" spans="1:5" ht="15" x14ac:dyDescent="0.2">
      <c r="A93" s="18">
        <v>1968</v>
      </c>
      <c r="B93" s="19">
        <f>'UK b-t-b'!Y94</f>
        <v>29.307514004249558</v>
      </c>
      <c r="C93" s="19">
        <f>'USA b-t-b'!AN94</f>
        <v>50.111674875772877</v>
      </c>
      <c r="D93" s="19"/>
      <c r="E93" s="19"/>
    </row>
    <row r="94" spans="1:5" ht="15" x14ac:dyDescent="0.2">
      <c r="A94" s="18">
        <v>1969</v>
      </c>
      <c r="B94" s="19">
        <f>'UK b-t-b'!Y95</f>
        <v>11.818226754039088</v>
      </c>
      <c r="C94" s="19">
        <f>'USA b-t-b'!AN95</f>
        <v>24.505701316547988</v>
      </c>
      <c r="D94" s="19"/>
      <c r="E94" s="19"/>
    </row>
    <row r="95" spans="1:5" ht="15" x14ac:dyDescent="0.2">
      <c r="A95" s="18">
        <v>1970</v>
      </c>
      <c r="B95" s="19">
        <f>'UK b-t-b'!Y96</f>
        <v>9.1226929018619387</v>
      </c>
      <c r="C95" s="19">
        <f>'USA b-t-b'!AN96</f>
        <v>16.594156033158534</v>
      </c>
      <c r="D95" s="19"/>
      <c r="E95" s="19"/>
    </row>
    <row r="96" spans="1:5" ht="15" x14ac:dyDescent="0.2">
      <c r="A96" s="18">
        <v>1971</v>
      </c>
      <c r="B96" s="19">
        <f>'UK b-t-b'!Y97</f>
        <v>6.5876057560199586</v>
      </c>
      <c r="C96" s="19">
        <f>'USA b-t-b'!AN97</f>
        <v>11.356629558942009</v>
      </c>
      <c r="D96" s="19"/>
      <c r="E96" s="19"/>
    </row>
    <row r="97" spans="1:5" ht="15" x14ac:dyDescent="0.2">
      <c r="A97" s="18">
        <v>1972</v>
      </c>
      <c r="B97" s="19">
        <f>'UK b-t-b'!Y98</f>
        <v>16.392593551728606</v>
      </c>
      <c r="C97" s="19">
        <f>'USA b-t-b'!AN98</f>
        <v>12.962625060315624</v>
      </c>
      <c r="D97" s="19"/>
      <c r="E97" s="19"/>
    </row>
    <row r="98" spans="1:5" ht="15" x14ac:dyDescent="0.2">
      <c r="A98" s="18">
        <v>1973</v>
      </c>
      <c r="B98" s="19">
        <f>'UK b-t-b'!Y99</f>
        <v>6.9930819971040918</v>
      </c>
      <c r="C98" s="19">
        <f>'USA b-t-b'!AN99</f>
        <v>11.310019474936736</v>
      </c>
      <c r="D98" s="19"/>
      <c r="E98" s="19"/>
    </row>
    <row r="99" spans="1:5" ht="15" x14ac:dyDescent="0.2">
      <c r="A99" s="18">
        <v>1974</v>
      </c>
      <c r="B99" s="19">
        <f>'UK b-t-b'!Y100</f>
        <v>2.4059865492090555</v>
      </c>
      <c r="C99" s="19">
        <f>'USA b-t-b'!AN100</f>
        <v>8.1568577476786963</v>
      </c>
      <c r="D99" s="19"/>
      <c r="E99" s="19"/>
    </row>
    <row r="100" spans="1:5" ht="15" x14ac:dyDescent="0.2">
      <c r="A100" s="18">
        <v>1975</v>
      </c>
      <c r="B100" s="19">
        <f>'UK b-t-b'!Y101</f>
        <v>1.2321111017020916</v>
      </c>
      <c r="C100" s="19">
        <f>'USA b-t-b'!AN101</f>
        <v>7.6124068404066927</v>
      </c>
      <c r="D100" s="19"/>
      <c r="E100" s="19"/>
    </row>
    <row r="101" spans="1:5" ht="15" x14ac:dyDescent="0.2">
      <c r="A101" s="18">
        <v>1976</v>
      </c>
      <c r="B101" s="19">
        <f>'UK b-t-b'!Y102</f>
        <v>1.6546018614270943</v>
      </c>
      <c r="C101" s="19">
        <f>'USA b-t-b'!AN102</f>
        <v>11.106756972337406</v>
      </c>
      <c r="D101" s="19"/>
      <c r="E101" s="19"/>
    </row>
    <row r="102" spans="1:5" ht="15" x14ac:dyDescent="0.2">
      <c r="A102" s="18">
        <v>1977</v>
      </c>
      <c r="B102" s="19">
        <f>'UK b-t-b'!Y103</f>
        <v>2.6678754128083919</v>
      </c>
      <c r="C102" s="19">
        <f>'USA b-t-b'!AN103</f>
        <v>9.9459183772630677</v>
      </c>
      <c r="D102" s="19"/>
      <c r="E102" s="19"/>
    </row>
    <row r="103" spans="1:5" ht="15" x14ac:dyDescent="0.2">
      <c r="A103" s="18">
        <v>1978</v>
      </c>
      <c r="B103" s="19">
        <f>'UK b-t-b'!Y104</f>
        <v>3.0759268253197343</v>
      </c>
      <c r="C103" s="19">
        <f>'USA b-t-b'!AN104</f>
        <v>12.844942352601727</v>
      </c>
      <c r="D103" s="19"/>
      <c r="E103" s="19"/>
    </row>
    <row r="104" spans="1:5" ht="15" x14ac:dyDescent="0.2">
      <c r="A104" s="18">
        <v>1979</v>
      </c>
      <c r="B104" s="19">
        <f>'UK b-t-b'!Y105</f>
        <v>3.5994522572651988</v>
      </c>
      <c r="C104" s="19">
        <f>'USA b-t-b'!AN105</f>
        <v>14.173888868278025</v>
      </c>
      <c r="D104" s="19"/>
      <c r="E104" s="19"/>
    </row>
    <row r="105" spans="1:5" ht="15" x14ac:dyDescent="0.2">
      <c r="A105" s="18">
        <v>1980</v>
      </c>
      <c r="B105" s="19">
        <f>'UK b-t-b'!Y106</f>
        <v>2.8341948004534712</v>
      </c>
      <c r="C105" s="19">
        <f>'USA b-t-b'!AN106</f>
        <v>14.038980154641955</v>
      </c>
      <c r="D105" s="19"/>
      <c r="E105" s="19"/>
    </row>
    <row r="106" spans="1:5" ht="15" x14ac:dyDescent="0.2">
      <c r="A106" s="18">
        <v>1981</v>
      </c>
      <c r="B106" s="19">
        <f>'UK b-t-b'!Y107</f>
        <v>2.1115581970541548</v>
      </c>
      <c r="C106" s="19">
        <f>'USA b-t-b'!AN107</f>
        <v>23.347330257948364</v>
      </c>
      <c r="D106" s="19"/>
      <c r="E106" s="19"/>
    </row>
    <row r="107" spans="1:5" ht="15" x14ac:dyDescent="0.2">
      <c r="A107" s="18">
        <v>1982</v>
      </c>
      <c r="B107" s="19">
        <f>'UK b-t-b'!Y108</f>
        <v>3.7124922165564365</v>
      </c>
      <c r="C107" s="19">
        <f>'USA b-t-b'!AN108</f>
        <v>15.347212035300174</v>
      </c>
      <c r="D107" s="19"/>
      <c r="E107" s="19"/>
    </row>
    <row r="108" spans="1:5" ht="15" x14ac:dyDescent="0.2">
      <c r="A108" s="18">
        <v>1983</v>
      </c>
      <c r="B108" s="19">
        <f>'UK b-t-b'!Y109</f>
        <v>3.5805978360535486</v>
      </c>
      <c r="C108" s="19">
        <f>'USA b-t-b'!AN109</f>
        <v>19.316321654352116</v>
      </c>
      <c r="D108" s="19"/>
      <c r="E108" s="19"/>
    </row>
    <row r="109" spans="1:5" ht="15" x14ac:dyDescent="0.2">
      <c r="A109" s="18">
        <v>1984</v>
      </c>
      <c r="B109" s="19">
        <f>'UK b-t-b'!Y110</f>
        <v>7.3718941485421849</v>
      </c>
      <c r="C109" s="19">
        <f>'USA b-t-b'!AN110</f>
        <v>27.524374545396125</v>
      </c>
      <c r="D109" s="19"/>
      <c r="E109" s="19"/>
    </row>
    <row r="110" spans="1:5" ht="15" x14ac:dyDescent="0.2">
      <c r="A110" s="18">
        <v>1985</v>
      </c>
      <c r="B110" s="19">
        <f>'UK b-t-b'!Y111</f>
        <v>8.6130446930767643</v>
      </c>
      <c r="C110" s="19">
        <f>'USA b-t-b'!AN111</f>
        <v>37.836106709581586</v>
      </c>
      <c r="D110" s="19"/>
      <c r="E110" s="19"/>
    </row>
    <row r="111" spans="1:5" ht="15" x14ac:dyDescent="0.2">
      <c r="A111" s="18">
        <v>1986</v>
      </c>
      <c r="B111" s="19">
        <f>'UK b-t-b'!Y112</f>
        <v>19.153800878344729</v>
      </c>
      <c r="C111" s="19">
        <f>'USA b-t-b'!AN112</f>
        <v>41.95865535248042</v>
      </c>
      <c r="D111" s="19"/>
      <c r="E111" s="19"/>
    </row>
    <row r="112" spans="1:5" ht="15" x14ac:dyDescent="0.2">
      <c r="A112" s="18">
        <v>1987</v>
      </c>
      <c r="B112" s="19">
        <f>'UK b-t-b'!Y113</f>
        <v>18.388255982873307</v>
      </c>
      <c r="C112" s="19">
        <f>'USA b-t-b'!AN113</f>
        <v>43.140825433526018</v>
      </c>
      <c r="D112" s="19"/>
      <c r="E112" s="19"/>
    </row>
    <row r="113" spans="1:5" ht="15" x14ac:dyDescent="0.2">
      <c r="A113" s="18">
        <v>1988</v>
      </c>
      <c r="B113" s="19">
        <f>'UK b-t-b'!Y114</f>
        <v>22.536001200698301</v>
      </c>
      <c r="C113" s="19">
        <f>'USA b-t-b'!AN114</f>
        <v>63.817813826891665</v>
      </c>
      <c r="D113" s="19"/>
      <c r="E113" s="19"/>
    </row>
    <row r="114" spans="1:5" ht="15" x14ac:dyDescent="0.2">
      <c r="A114" s="18">
        <v>1989</v>
      </c>
      <c r="B114" s="19">
        <f>'UK b-t-b'!Y115</f>
        <v>26.450122242819912</v>
      </c>
      <c r="C114" s="19">
        <f>'USA b-t-b'!AN115</f>
        <v>47.951629629629636</v>
      </c>
      <c r="D114" s="19"/>
      <c r="E114" s="19"/>
    </row>
    <row r="115" spans="1:5" ht="15" x14ac:dyDescent="0.2">
      <c r="A115" s="18">
        <v>1990</v>
      </c>
      <c r="B115" s="19">
        <f>'UK b-t-b'!Y116</f>
        <v>12.313575769957607</v>
      </c>
      <c r="C115" s="19">
        <f>'USA b-t-b'!AN116</f>
        <v>26.007998774134236</v>
      </c>
      <c r="D115" s="19"/>
      <c r="E115" s="19"/>
    </row>
    <row r="116" spans="1:5" ht="15" x14ac:dyDescent="0.2">
      <c r="A116" s="18">
        <v>1991</v>
      </c>
      <c r="B116" s="19">
        <f>'UK b-t-b'!Y117</f>
        <v>11.540849518821958</v>
      </c>
      <c r="C116" s="19">
        <f>'USA b-t-b'!AN117</f>
        <v>18.79015878056526</v>
      </c>
      <c r="D116" s="19"/>
      <c r="E116" s="19"/>
    </row>
    <row r="117" spans="1:5" ht="15" x14ac:dyDescent="0.2">
      <c r="A117" s="18">
        <v>1992</v>
      </c>
      <c r="B117" s="19">
        <f>'UK b-t-b'!Y118</f>
        <v>7.1061981839715749</v>
      </c>
      <c r="C117" s="19">
        <f>'USA b-t-b'!AN118</f>
        <v>18.620092304605198</v>
      </c>
      <c r="D117" s="19"/>
      <c r="E117" s="19"/>
    </row>
    <row r="118" spans="1:5" ht="15" x14ac:dyDescent="0.2">
      <c r="A118" s="18">
        <v>1993</v>
      </c>
      <c r="B118" s="19">
        <f>'UK b-t-b'!Y119</f>
        <v>8.5425979260664295</v>
      </c>
      <c r="C118" s="19">
        <f>'USA b-t-b'!AN119</f>
        <v>29.308884898710865</v>
      </c>
      <c r="D118" s="19"/>
      <c r="E118" s="19"/>
    </row>
    <row r="119" spans="1:5" ht="15" x14ac:dyDescent="0.2">
      <c r="A119" s="18">
        <v>1994</v>
      </c>
      <c r="B119" s="19">
        <f>'UK b-t-b'!Y120</f>
        <v>9.1198116781211098</v>
      </c>
      <c r="C119" s="19">
        <f>'USA b-t-b'!AN120</f>
        <v>34.846930493837512</v>
      </c>
      <c r="D119" s="19"/>
      <c r="E119" s="19"/>
    </row>
    <row r="120" spans="1:5" ht="15" x14ac:dyDescent="0.2">
      <c r="A120" s="18">
        <v>1995</v>
      </c>
      <c r="B120" s="19">
        <f>'UK b-t-b'!Y121</f>
        <v>29.625450086103427</v>
      </c>
      <c r="C120" s="19">
        <f>'USA b-t-b'!AN121</f>
        <v>51.908431936562238</v>
      </c>
      <c r="D120" s="19"/>
      <c r="E120" s="19"/>
    </row>
    <row r="121" spans="1:5" ht="15" x14ac:dyDescent="0.2">
      <c r="A121" s="18">
        <v>1996</v>
      </c>
      <c r="B121" s="19">
        <f>'UK b-t-b'!Y122</f>
        <v>23.885813292509983</v>
      </c>
      <c r="C121" s="19">
        <f>'USA b-t-b'!AN122</f>
        <v>53.645399272104477</v>
      </c>
      <c r="D121" s="19"/>
      <c r="E121" s="19"/>
    </row>
    <row r="122" spans="1:5" ht="15" x14ac:dyDescent="0.2">
      <c r="A122" s="18">
        <v>1997</v>
      </c>
      <c r="B122" s="19">
        <f>'UK b-t-b'!Y123</f>
        <v>25.771241315395748</v>
      </c>
      <c r="C122" s="19">
        <f>'USA b-t-b'!AN123</f>
        <v>73.336268774185086</v>
      </c>
      <c r="D122" s="19"/>
      <c r="E122" s="19"/>
    </row>
    <row r="123" spans="1:5" ht="15" x14ac:dyDescent="0.2">
      <c r="A123" s="18">
        <v>1998</v>
      </c>
      <c r="B123" s="19">
        <f>'UK b-t-b'!Y124</f>
        <v>34.892878670940632</v>
      </c>
      <c r="C123" s="19">
        <f>'USA b-t-b'!AN124</f>
        <v>108.59189121338915</v>
      </c>
      <c r="D123" s="19"/>
      <c r="E123" s="19"/>
    </row>
    <row r="124" spans="1:5" ht="15" x14ac:dyDescent="0.2">
      <c r="A124" s="18">
        <v>1999</v>
      </c>
      <c r="B124" s="19">
        <f>'UK b-t-b'!Y125</f>
        <v>47.113567828313727</v>
      </c>
      <c r="C124" s="19">
        <f>'USA b-t-b'!AN125</f>
        <v>117.13232614171505</v>
      </c>
      <c r="D124" s="19"/>
      <c r="E124" s="19"/>
    </row>
    <row r="125" spans="1:5" ht="15" x14ac:dyDescent="0.2">
      <c r="A125" s="18">
        <v>2000</v>
      </c>
      <c r="B125" s="19">
        <f>'UK b-t-b'!Y126</f>
        <v>87.588848039215677</v>
      </c>
      <c r="C125" s="19">
        <f>'USA b-t-b'!AN126</f>
        <v>99.181765209940011</v>
      </c>
      <c r="D125" s="19"/>
      <c r="E125" s="19"/>
    </row>
    <row r="126" spans="1:5" ht="15" x14ac:dyDescent="0.2">
      <c r="A126" s="18">
        <v>2001</v>
      </c>
      <c r="B126" s="19">
        <f>'UK b-t-b'!Y127</f>
        <v>26.868150952134055</v>
      </c>
      <c r="C126" s="19">
        <f>'USA b-t-b'!AN127</f>
        <v>51.29885307384319</v>
      </c>
      <c r="D126" s="19"/>
      <c r="E126" s="19"/>
    </row>
    <row r="127" spans="1:5" ht="15" x14ac:dyDescent="0.2">
      <c r="A127" s="18">
        <v>2002</v>
      </c>
      <c r="B127" s="19">
        <f>'UK b-t-b'!Y128</f>
        <v>20.174802854825316</v>
      </c>
      <c r="C127" s="19">
        <f>'USA b-t-b'!AN128</f>
        <v>27.266321712730317</v>
      </c>
      <c r="D127" s="19"/>
      <c r="E127" s="19"/>
    </row>
    <row r="128" spans="1:5" ht="15" x14ac:dyDescent="0.2">
      <c r="A128" s="18">
        <v>2003</v>
      </c>
      <c r="B128" s="19">
        <f>'UK b-t-b'!Y129</f>
        <v>13.068611611770528</v>
      </c>
      <c r="C128" s="19">
        <f>'USA b-t-b'!AN129</f>
        <v>33.245336810730258</v>
      </c>
      <c r="D128" s="19"/>
      <c r="E128" s="19"/>
    </row>
    <row r="129" spans="1:5" ht="15" x14ac:dyDescent="0.2">
      <c r="A129" s="18">
        <v>2004</v>
      </c>
      <c r="B129" s="19">
        <f>'UK b-t-b'!Y130</f>
        <v>27.53221802773152</v>
      </c>
      <c r="C129" s="19">
        <f>'USA b-t-b'!AN130</f>
        <v>45.274895814540869</v>
      </c>
      <c r="D129" s="19"/>
      <c r="E129" s="19"/>
    </row>
    <row r="130" spans="1:5" ht="15" x14ac:dyDescent="0.2">
      <c r="A130" s="18">
        <v>2005</v>
      </c>
      <c r="B130" s="19">
        <f>'UK b-t-b'!Y131</f>
        <v>31.631531705352874</v>
      </c>
      <c r="C130" s="19">
        <f>'USA b-t-b'!AN131</f>
        <v>54.260899402551274</v>
      </c>
      <c r="D130" s="19"/>
      <c r="E130" s="19"/>
    </row>
    <row r="131" spans="1:5" ht="15" x14ac:dyDescent="0.2">
      <c r="A131" s="18">
        <v>2006</v>
      </c>
      <c r="B131" s="19">
        <f>'UK b-t-b'!Y132</f>
        <v>41.706144396255667</v>
      </c>
      <c r="C131" s="19">
        <f>'USA b-t-b'!AN132</f>
        <v>70.606713525835872</v>
      </c>
      <c r="D131" s="19"/>
      <c r="E131" s="19"/>
    </row>
    <row r="132" spans="1:5" ht="15" x14ac:dyDescent="0.2">
      <c r="A132" s="18">
        <v>2007</v>
      </c>
      <c r="B132" s="19">
        <f>'UK b-t-b'!Y133</f>
        <v>39.504251552614775</v>
      </c>
      <c r="C132" s="19">
        <f>'USA b-t-b'!AN133</f>
        <v>74.781635784926678</v>
      </c>
      <c r="D132" s="19"/>
      <c r="E132" s="19"/>
    </row>
    <row r="133" spans="1:5" ht="15" x14ac:dyDescent="0.2">
      <c r="A133" s="18">
        <v>2008</v>
      </c>
      <c r="B133" s="19">
        <f>'UK b-t-b'!Y134</f>
        <v>32.86387229675352</v>
      </c>
      <c r="C133" s="19">
        <f>'USA b-t-b'!AN134</f>
        <v>48.690447963620414</v>
      </c>
      <c r="D133" s="19"/>
      <c r="E133" s="19"/>
    </row>
    <row r="134" spans="1:5" ht="15" x14ac:dyDescent="0.2">
      <c r="A134" s="18">
        <v>2009</v>
      </c>
      <c r="B134" s="19">
        <f>'UK b-t-b'!Y135</f>
        <v>18.626231623149668</v>
      </c>
      <c r="C134" s="19">
        <f>'USA b-t-b'!AN135</f>
        <v>42.225194193424336</v>
      </c>
      <c r="D134" s="19"/>
      <c r="E134" s="19"/>
    </row>
    <row r="135" spans="1:5" ht="15" x14ac:dyDescent="0.2">
      <c r="A135" s="18">
        <v>2010</v>
      </c>
      <c r="B135" s="19">
        <f>'UK b-t-b'!Y136</f>
        <v>20.07795045742894</v>
      </c>
      <c r="C135" s="19">
        <f>'USA b-t-b'!AN136</f>
        <v>46.743458988444786</v>
      </c>
      <c r="D135" s="19"/>
      <c r="E135" s="19"/>
    </row>
    <row r="136" spans="1:5" ht="15" x14ac:dyDescent="0.2">
      <c r="A136" s="18">
        <v>2011</v>
      </c>
      <c r="B136" s="19">
        <f>'UK b-t-b'!Y137</f>
        <v>16.074546807094475</v>
      </c>
      <c r="C136" s="19">
        <f>'USA b-t-b'!AN137</f>
        <v>54.906142238551368</v>
      </c>
      <c r="D136" s="19"/>
      <c r="E136" s="19"/>
    </row>
    <row r="137" spans="1:5" ht="15" x14ac:dyDescent="0.2">
      <c r="A137" s="18">
        <v>2012</v>
      </c>
      <c r="B137" s="19">
        <f>'UK b-t-b'!Y138</f>
        <v>7.7994397675184999</v>
      </c>
      <c r="C137" s="19">
        <f>'USA b-t-b'!AN138</f>
        <v>39.328739854930404</v>
      </c>
      <c r="D137" s="19"/>
      <c r="E137" s="19"/>
    </row>
    <row r="138" spans="1:5" ht="15" x14ac:dyDescent="0.2">
      <c r="A138" s="18">
        <v>2013</v>
      </c>
      <c r="B138" s="19">
        <f>'UK b-t-b'!Y139</f>
        <v>14.038030326182364</v>
      </c>
      <c r="C138" s="19">
        <f>'USA b-t-b'!AN139</f>
        <v>44.83023038765387</v>
      </c>
    </row>
    <row r="139" spans="1:5" ht="15" x14ac:dyDescent="0.2">
      <c r="A139" s="18">
        <v>2014</v>
      </c>
      <c r="B139" s="19">
        <f>'UK b-t-b'!Y140</f>
        <v>7.5464354515334575</v>
      </c>
      <c r="C139" s="19">
        <f>'USA b-t-b'!AN140</f>
        <v>73.009044137557552</v>
      </c>
    </row>
    <row r="140" spans="1:5" ht="15" x14ac:dyDescent="0.2">
      <c r="A140" s="18">
        <v>2015</v>
      </c>
      <c r="B140" s="19">
        <f>'UK b-t-b'!Y141</f>
        <v>12.602056149665655</v>
      </c>
      <c r="C140" s="19">
        <f>'USA b-t-b'!AN141</f>
        <v>78.572165931499754</v>
      </c>
    </row>
    <row r="141" spans="1:5" ht="15" x14ac:dyDescent="0.2">
      <c r="A141" s="18">
        <v>2016</v>
      </c>
      <c r="B141" s="19">
        <f>'UK b-t-b'!Y142</f>
        <v>64.76427248206322</v>
      </c>
      <c r="C141" s="19">
        <f>'USA b-t-b'!AN142</f>
        <v>56.845633735553498</v>
      </c>
    </row>
    <row r="142" spans="1:5" ht="15" x14ac:dyDescent="0.2">
      <c r="A142" s="18">
        <v>2017</v>
      </c>
      <c r="B142" s="19">
        <f>'UK b-t-b'!Y143</f>
        <v>15.385623372701843</v>
      </c>
      <c r="C142" s="19">
        <f>'USA b-t-b'!AN143</f>
        <v>52.09999670905011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4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75" defaultRowHeight="18" x14ac:dyDescent="0.25"/>
  <cols>
    <col min="1" max="7" width="13.875" style="1" customWidth="1"/>
    <col min="8" max="24" width="13.875" style="6" customWidth="1"/>
    <col min="25" max="27" width="13.875" style="1" customWidth="1"/>
    <col min="28" max="28" width="10.75" style="7"/>
    <col min="29" max="29" width="12.625" style="7" bestFit="1" customWidth="1"/>
    <col min="30" max="16384" width="10.75" style="7"/>
  </cols>
  <sheetData>
    <row r="1" spans="1:42" s="11" customFormat="1" x14ac:dyDescent="0.25">
      <c r="A1" s="10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 t="s">
        <v>38</v>
      </c>
      <c r="Z1" s="10"/>
      <c r="AA1" s="10"/>
      <c r="AC1" s="10" t="s">
        <v>87</v>
      </c>
      <c r="AE1" s="10" t="s">
        <v>80</v>
      </c>
      <c r="AN1" s="10" t="s">
        <v>88</v>
      </c>
    </row>
    <row r="2" spans="1:42" customFormat="1" ht="47.25" x14ac:dyDescent="0.25">
      <c r="A2" s="2" t="s">
        <v>70</v>
      </c>
      <c r="B2" s="3" t="s">
        <v>17</v>
      </c>
      <c r="C2" s="3"/>
      <c r="D2" s="3" t="s">
        <v>18</v>
      </c>
      <c r="E2" s="3"/>
      <c r="F2" s="3" t="s">
        <v>19</v>
      </c>
      <c r="G2" s="3"/>
      <c r="H2" s="3" t="s">
        <v>65</v>
      </c>
      <c r="I2" s="3" t="s">
        <v>67</v>
      </c>
      <c r="J2" s="3" t="s">
        <v>66</v>
      </c>
      <c r="K2" s="3"/>
      <c r="L2" s="2" t="s">
        <v>20</v>
      </c>
      <c r="M2" s="3"/>
      <c r="N2" s="3" t="s">
        <v>21</v>
      </c>
      <c r="O2" s="3"/>
      <c r="P2" s="3"/>
      <c r="Q2" s="3"/>
      <c r="R2" s="3"/>
      <c r="S2" s="3"/>
      <c r="T2" s="3" t="s">
        <v>22</v>
      </c>
      <c r="U2" s="3"/>
      <c r="V2" s="3"/>
      <c r="W2" s="3"/>
      <c r="X2" s="3"/>
      <c r="Y2" s="3" t="s">
        <v>39</v>
      </c>
      <c r="Z2" s="3" t="s">
        <v>40</v>
      </c>
      <c r="AA2" s="3" t="s">
        <v>41</v>
      </c>
      <c r="AE2" s="3" t="s">
        <v>17</v>
      </c>
      <c r="AF2" s="3" t="s">
        <v>18</v>
      </c>
      <c r="AG2" s="3" t="s">
        <v>19</v>
      </c>
      <c r="AH2" s="3" t="s">
        <v>66</v>
      </c>
      <c r="AI2" s="2" t="s">
        <v>20</v>
      </c>
      <c r="AJ2" s="3" t="s">
        <v>21</v>
      </c>
      <c r="AK2" s="3" t="s">
        <v>22</v>
      </c>
      <c r="AL2" s="3" t="s">
        <v>108</v>
      </c>
    </row>
    <row r="3" spans="1:42" s="14" customFormat="1" ht="63.75" x14ac:dyDescent="0.2">
      <c r="A3" s="12" t="s">
        <v>58</v>
      </c>
      <c r="B3" s="13" t="s">
        <v>59</v>
      </c>
      <c r="C3" s="13" t="s">
        <v>59</v>
      </c>
      <c r="D3" s="13" t="s">
        <v>60</v>
      </c>
      <c r="E3" s="13" t="s">
        <v>61</v>
      </c>
      <c r="F3" s="13" t="s">
        <v>62</v>
      </c>
      <c r="G3" s="13" t="s">
        <v>62</v>
      </c>
      <c r="H3" s="13" t="s">
        <v>63</v>
      </c>
      <c r="I3" s="13" t="s">
        <v>64</v>
      </c>
      <c r="J3" s="13" t="s">
        <v>68</v>
      </c>
      <c r="K3" s="13" t="s">
        <v>69</v>
      </c>
      <c r="L3" s="12" t="s">
        <v>85</v>
      </c>
      <c r="M3" s="12" t="s">
        <v>85</v>
      </c>
      <c r="N3" s="13" t="s">
        <v>48</v>
      </c>
      <c r="O3" s="13" t="s">
        <v>49</v>
      </c>
      <c r="P3" s="13" t="s">
        <v>52</v>
      </c>
      <c r="Q3" s="13" t="s">
        <v>52</v>
      </c>
      <c r="R3" s="13" t="s">
        <v>50</v>
      </c>
      <c r="S3" s="13" t="s">
        <v>51</v>
      </c>
      <c r="T3" s="13" t="s">
        <v>54</v>
      </c>
      <c r="U3" s="13"/>
      <c r="V3" s="13" t="s">
        <v>107</v>
      </c>
      <c r="W3" s="13"/>
      <c r="X3" s="13"/>
      <c r="Y3" s="14" t="s">
        <v>92</v>
      </c>
      <c r="Z3" s="14" t="s">
        <v>84</v>
      </c>
      <c r="AA3" s="14" t="s">
        <v>93</v>
      </c>
      <c r="AC3" s="14" t="s">
        <v>94</v>
      </c>
    </row>
    <row r="4" spans="1:42" s="15" customFormat="1" ht="57" customHeight="1" x14ac:dyDescent="0.2">
      <c r="A4" s="12" t="s">
        <v>23</v>
      </c>
      <c r="B4" s="13" t="s">
        <v>24</v>
      </c>
      <c r="C4" s="13"/>
      <c r="D4" s="13" t="s">
        <v>25</v>
      </c>
      <c r="E4" s="13"/>
      <c r="F4" s="13" t="s">
        <v>26</v>
      </c>
      <c r="G4" s="13"/>
      <c r="H4" s="13" t="s">
        <v>27</v>
      </c>
      <c r="I4" s="13" t="s">
        <v>28</v>
      </c>
      <c r="J4" s="13" t="s">
        <v>29</v>
      </c>
      <c r="K4" s="13"/>
      <c r="L4" s="13" t="s">
        <v>45</v>
      </c>
      <c r="M4" s="13"/>
      <c r="N4" s="13" t="s">
        <v>46</v>
      </c>
      <c r="O4" s="13"/>
      <c r="P4" s="13" t="s">
        <v>47</v>
      </c>
      <c r="Q4" s="13"/>
      <c r="R4" s="13" t="s">
        <v>30</v>
      </c>
      <c r="S4" s="13"/>
      <c r="T4" s="13" t="s">
        <v>53</v>
      </c>
      <c r="U4" s="13"/>
      <c r="V4" s="13"/>
      <c r="W4" s="13"/>
      <c r="X4" s="13"/>
      <c r="Y4" s="13" t="s">
        <v>78</v>
      </c>
      <c r="Z4" s="13" t="s">
        <v>44</v>
      </c>
      <c r="AA4" s="13" t="s">
        <v>83</v>
      </c>
      <c r="AC4" s="13" t="s">
        <v>95</v>
      </c>
    </row>
    <row r="5" spans="1:42" s="15" customFormat="1" ht="57" customHeight="1" x14ac:dyDescent="0.2">
      <c r="A5" s="12" t="s">
        <v>31</v>
      </c>
      <c r="B5" s="13" t="s">
        <v>32</v>
      </c>
      <c r="C5" s="13" t="s">
        <v>36</v>
      </c>
      <c r="D5" s="13" t="s">
        <v>33</v>
      </c>
      <c r="E5" s="13" t="s">
        <v>57</v>
      </c>
      <c r="F5" s="13" t="s">
        <v>33</v>
      </c>
      <c r="G5" s="13" t="s">
        <v>35</v>
      </c>
      <c r="H5" s="13" t="s">
        <v>32</v>
      </c>
      <c r="I5" s="13" t="s">
        <v>32</v>
      </c>
      <c r="J5" s="13" t="s">
        <v>32</v>
      </c>
      <c r="K5" s="13" t="s">
        <v>37</v>
      </c>
      <c r="L5" s="13" t="s">
        <v>32</v>
      </c>
      <c r="M5" s="13" t="s">
        <v>34</v>
      </c>
      <c r="N5" s="13" t="s">
        <v>32</v>
      </c>
      <c r="O5" s="13" t="s">
        <v>34</v>
      </c>
      <c r="P5" s="13" t="s">
        <v>32</v>
      </c>
      <c r="Q5" s="13" t="s">
        <v>34</v>
      </c>
      <c r="R5" s="13" t="s">
        <v>32</v>
      </c>
      <c r="S5" s="13" t="s">
        <v>34</v>
      </c>
      <c r="T5" s="13" t="s">
        <v>32</v>
      </c>
      <c r="U5" s="13" t="s">
        <v>86</v>
      </c>
      <c r="V5" s="13" t="s">
        <v>32</v>
      </c>
      <c r="W5" s="13" t="s">
        <v>86</v>
      </c>
      <c r="X5" s="13"/>
      <c r="Y5" s="13" t="s">
        <v>79</v>
      </c>
      <c r="Z5" s="13" t="s">
        <v>43</v>
      </c>
      <c r="AA5" s="13" t="s">
        <v>43</v>
      </c>
    </row>
    <row r="6" spans="1:42" customFormat="1" ht="15" x14ac:dyDescent="0.2">
      <c r="A6" s="23">
        <v>1880</v>
      </c>
      <c r="B6" s="23"/>
      <c r="C6" s="24"/>
      <c r="D6" s="24"/>
      <c r="E6" s="24"/>
      <c r="F6" s="24"/>
      <c r="G6" s="24"/>
      <c r="H6" s="24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24"/>
      <c r="X6" s="23"/>
      <c r="Y6" s="25">
        <v>2161</v>
      </c>
      <c r="Z6" s="23"/>
      <c r="AA6" s="26">
        <f t="shared" ref="AA6:AA53" si="0">Y6/Y$55*AA$55</f>
        <v>1.5940798184225458</v>
      </c>
      <c r="AB6" s="23"/>
      <c r="AC6" s="24">
        <v>5.2091666666666656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3"/>
      <c r="AP6" s="23"/>
    </row>
    <row r="7" spans="1:42" customFormat="1" ht="15" x14ac:dyDescent="0.2">
      <c r="A7" s="23">
        <v>1881</v>
      </c>
      <c r="B7" s="23"/>
      <c r="C7" s="24"/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3"/>
      <c r="Y7" s="25">
        <v>2248</v>
      </c>
      <c r="Z7" s="23"/>
      <c r="AA7" s="26">
        <f t="shared" si="0"/>
        <v>1.6582560998675997</v>
      </c>
      <c r="AB7" s="23"/>
      <c r="AC7" s="24">
        <v>6.2541666666666673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4"/>
      <c r="AO7" s="23"/>
      <c r="AP7" s="23"/>
    </row>
    <row r="8" spans="1:42" customFormat="1" ht="15" x14ac:dyDescent="0.2">
      <c r="A8" s="23">
        <v>1882</v>
      </c>
      <c r="B8" s="23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4"/>
      <c r="X8" s="23"/>
      <c r="Y8" s="25">
        <v>2313</v>
      </c>
      <c r="Z8" s="23"/>
      <c r="AA8" s="26">
        <f t="shared" si="0"/>
        <v>1.7062038963495365</v>
      </c>
      <c r="AB8" s="23"/>
      <c r="AC8" s="24">
        <v>5.9000000000000012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4"/>
      <c r="AO8" s="23"/>
      <c r="AP8" s="23"/>
    </row>
    <row r="9" spans="1:42" customFormat="1" ht="15" x14ac:dyDescent="0.2">
      <c r="A9" s="23">
        <v>1883</v>
      </c>
      <c r="B9" s="23"/>
      <c r="C9" s="24"/>
      <c r="D9" s="24"/>
      <c r="E9" s="24"/>
      <c r="F9" s="24"/>
      <c r="G9" s="24"/>
      <c r="H9" s="24"/>
      <c r="I9" s="2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3"/>
      <c r="Y9" s="25">
        <v>2211</v>
      </c>
      <c r="Z9" s="23"/>
      <c r="AA9" s="26">
        <f t="shared" si="0"/>
        <v>1.6309627387932666</v>
      </c>
      <c r="AB9" s="23"/>
      <c r="AC9" s="24">
        <v>5.6341666666666681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23"/>
      <c r="AP9" s="23"/>
    </row>
    <row r="10" spans="1:42" customFormat="1" ht="15" x14ac:dyDescent="0.2">
      <c r="A10" s="23">
        <v>1884</v>
      </c>
      <c r="B10" s="23"/>
      <c r="C10" s="24"/>
      <c r="D10" s="24"/>
      <c r="E10" s="24"/>
      <c r="F10" s="24"/>
      <c r="G10" s="24"/>
      <c r="H10" s="24"/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3"/>
      <c r="Y10" s="25">
        <v>2171</v>
      </c>
      <c r="Z10" s="23"/>
      <c r="AA10" s="26">
        <f t="shared" si="0"/>
        <v>1.60145640249669</v>
      </c>
      <c r="AB10" s="23"/>
      <c r="AC10" s="24">
        <v>4.7408333333333337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3"/>
      <c r="AP10" s="23"/>
    </row>
    <row r="11" spans="1:42" customFormat="1" ht="15" x14ac:dyDescent="0.2">
      <c r="A11" s="23">
        <v>1885</v>
      </c>
      <c r="B11" s="23"/>
      <c r="C11" s="24"/>
      <c r="D11" s="24"/>
      <c r="E11" s="24"/>
      <c r="F11" s="24"/>
      <c r="G11" s="24"/>
      <c r="H11" s="24"/>
      <c r="I11" s="2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  <c r="W11" s="24"/>
      <c r="X11" s="23"/>
      <c r="Y11" s="25">
        <v>1955</v>
      </c>
      <c r="Z11" s="23"/>
      <c r="AA11" s="26">
        <f t="shared" si="0"/>
        <v>1.442122186495177</v>
      </c>
      <c r="AB11" s="23"/>
      <c r="AC11" s="24">
        <v>4.5966666666666667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23"/>
      <c r="AP11" s="23"/>
    </row>
    <row r="12" spans="1:42" customFormat="1" ht="15" x14ac:dyDescent="0.2">
      <c r="A12" s="23">
        <v>1886</v>
      </c>
      <c r="B12" s="23"/>
      <c r="C12" s="24"/>
      <c r="D12" s="24"/>
      <c r="E12" s="24"/>
      <c r="F12" s="24"/>
      <c r="G12" s="24"/>
      <c r="H12" s="24"/>
      <c r="I12" s="2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3"/>
      <c r="Y12" s="25">
        <v>2391</v>
      </c>
      <c r="Z12" s="23"/>
      <c r="AA12" s="26">
        <f t="shared" si="0"/>
        <v>1.7637412521278608</v>
      </c>
      <c r="AB12" s="23"/>
      <c r="AC12" s="24">
        <v>5.3641666666666659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3"/>
      <c r="AP12" s="23"/>
    </row>
    <row r="13" spans="1:42" customFormat="1" ht="15" x14ac:dyDescent="0.2">
      <c r="A13" s="23">
        <v>1887</v>
      </c>
      <c r="B13" s="23">
        <v>8</v>
      </c>
      <c r="C13" s="25">
        <v>216.226</v>
      </c>
      <c r="D13" s="24"/>
      <c r="E13" s="24"/>
      <c r="F13" s="24"/>
      <c r="G13" s="24"/>
      <c r="H13" s="24"/>
      <c r="I13" s="2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4"/>
      <c r="W13" s="24"/>
      <c r="X13" s="23"/>
      <c r="Y13" s="25">
        <v>2498</v>
      </c>
      <c r="Z13" s="23"/>
      <c r="AA13" s="26">
        <f t="shared" si="0"/>
        <v>1.842670701721203</v>
      </c>
      <c r="AB13" s="23"/>
      <c r="AC13" s="24">
        <v>5.5341666666666676</v>
      </c>
      <c r="AD13" s="23"/>
      <c r="AE13" s="27">
        <f t="shared" ref="AE13:AE26" si="1">((C13/1000)/AA13)*100</f>
        <v>11.7343809611792</v>
      </c>
      <c r="AF13" s="27"/>
      <c r="AG13" s="27"/>
      <c r="AH13" s="27"/>
      <c r="AI13" s="27"/>
      <c r="AJ13" s="23"/>
      <c r="AK13" s="23"/>
      <c r="AL13" s="23"/>
      <c r="AM13" s="23"/>
      <c r="AN13" s="28">
        <f t="shared" ref="AN13:AN19" si="2">AE13/AE$21*AN$21</f>
        <v>4.4604979887863134</v>
      </c>
      <c r="AO13" s="23"/>
      <c r="AP13" s="23"/>
    </row>
    <row r="14" spans="1:42" customFormat="1" ht="15" x14ac:dyDescent="0.2">
      <c r="A14" s="23">
        <v>1888</v>
      </c>
      <c r="B14" s="23">
        <v>3</v>
      </c>
      <c r="C14" s="25">
        <v>23.6</v>
      </c>
      <c r="D14" s="24"/>
      <c r="E14" s="24"/>
      <c r="F14" s="24"/>
      <c r="G14" s="24"/>
      <c r="H14" s="24"/>
      <c r="I14" s="2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3"/>
      <c r="Y14" s="25">
        <v>2290</v>
      </c>
      <c r="Z14" s="23"/>
      <c r="AA14" s="26">
        <f t="shared" si="0"/>
        <v>1.689237752979005</v>
      </c>
      <c r="AB14" s="23"/>
      <c r="AC14" s="24">
        <v>5.2041666666666666</v>
      </c>
      <c r="AD14" s="23"/>
      <c r="AE14" s="27">
        <f t="shared" si="1"/>
        <v>1.3970798342850748</v>
      </c>
      <c r="AF14" s="27"/>
      <c r="AG14" s="27"/>
      <c r="AH14" s="27"/>
      <c r="AI14" s="27"/>
      <c r="AJ14" s="23"/>
      <c r="AK14" s="23"/>
      <c r="AL14" s="23"/>
      <c r="AM14" s="23"/>
      <c r="AN14" s="28">
        <f t="shared" si="2"/>
        <v>0.53106097472194769</v>
      </c>
      <c r="AO14" s="23"/>
      <c r="AP14" s="23"/>
    </row>
    <row r="15" spans="1:42" customFormat="1" ht="15" x14ac:dyDescent="0.2">
      <c r="A15" s="23">
        <v>1889</v>
      </c>
      <c r="B15" s="23">
        <v>12</v>
      </c>
      <c r="C15" s="25">
        <v>152.17959999999999</v>
      </c>
      <c r="D15" s="24"/>
      <c r="E15" s="24"/>
      <c r="F15" s="24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4"/>
      <c r="W15" s="24"/>
      <c r="X15" s="23"/>
      <c r="Y15" s="25">
        <v>2413</v>
      </c>
      <c r="Z15" s="23"/>
      <c r="AA15" s="26">
        <f t="shared" si="0"/>
        <v>1.7799697370909779</v>
      </c>
      <c r="AB15" s="23"/>
      <c r="AC15" s="24">
        <v>5.3233333333333333</v>
      </c>
      <c r="AD15" s="23"/>
      <c r="AE15" s="27">
        <f t="shared" si="1"/>
        <v>8.5495610868479499</v>
      </c>
      <c r="AF15" s="27"/>
      <c r="AG15" s="27"/>
      <c r="AH15" s="27"/>
      <c r="AI15" s="27"/>
      <c r="AJ15" s="23"/>
      <c r="AK15" s="23"/>
      <c r="AL15" s="23"/>
      <c r="AM15" s="23"/>
      <c r="AN15" s="28">
        <f t="shared" si="2"/>
        <v>3.2498774463735116</v>
      </c>
      <c r="AO15" s="23"/>
      <c r="AP15" s="23"/>
    </row>
    <row r="16" spans="1:42" customFormat="1" ht="15" x14ac:dyDescent="0.2">
      <c r="A16" s="23">
        <v>1890</v>
      </c>
      <c r="B16" s="23">
        <v>13</v>
      </c>
      <c r="C16" s="25">
        <v>155.15649999999999</v>
      </c>
      <c r="D16" s="24"/>
      <c r="E16" s="24"/>
      <c r="F16" s="24"/>
      <c r="G16" s="24"/>
      <c r="H16" s="24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3"/>
      <c r="Y16" s="25">
        <v>3210</v>
      </c>
      <c r="Z16" s="23"/>
      <c r="AA16" s="26">
        <f t="shared" si="0"/>
        <v>2.3678834878002646</v>
      </c>
      <c r="AB16" s="23"/>
      <c r="AC16" s="24">
        <v>5.2691666666666661</v>
      </c>
      <c r="AD16" s="23"/>
      <c r="AE16" s="27">
        <f t="shared" si="1"/>
        <v>6.5525394640146981</v>
      </c>
      <c r="AF16" s="27"/>
      <c r="AG16" s="27"/>
      <c r="AH16" s="27"/>
      <c r="AI16" s="27"/>
      <c r="AJ16" s="23"/>
      <c r="AK16" s="23"/>
      <c r="AL16" s="23"/>
      <c r="AM16" s="23"/>
      <c r="AN16" s="28">
        <f t="shared" si="2"/>
        <v>2.490765315816319</v>
      </c>
      <c r="AO16" s="23"/>
      <c r="AP16" s="23"/>
    </row>
    <row r="17" spans="1:42" customFormat="1" ht="15" x14ac:dyDescent="0.2">
      <c r="A17" s="23">
        <v>1891</v>
      </c>
      <c r="B17" s="23">
        <v>17</v>
      </c>
      <c r="C17" s="25">
        <v>166.19999999999996</v>
      </c>
      <c r="D17" s="24"/>
      <c r="E17" s="24"/>
      <c r="F17" s="24"/>
      <c r="G17" s="24"/>
      <c r="H17" s="24"/>
      <c r="I17" s="2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3"/>
      <c r="Y17" s="25">
        <v>3026</v>
      </c>
      <c r="Z17" s="23"/>
      <c r="AA17" s="26">
        <f t="shared" si="0"/>
        <v>2.2321543408360132</v>
      </c>
      <c r="AB17" s="23"/>
      <c r="AC17" s="24">
        <v>5.0283333333333333</v>
      </c>
      <c r="AD17" s="23"/>
      <c r="AE17" s="27">
        <f t="shared" si="1"/>
        <v>7.4457216940362976</v>
      </c>
      <c r="AF17" s="27"/>
      <c r="AG17" s="27"/>
      <c r="AH17" s="27"/>
      <c r="AI17" s="27"/>
      <c r="AJ17" s="23"/>
      <c r="AK17" s="23"/>
      <c r="AL17" s="23"/>
      <c r="AM17" s="23"/>
      <c r="AN17" s="28">
        <f t="shared" si="2"/>
        <v>2.8302836554553159</v>
      </c>
      <c r="AO17" s="23"/>
      <c r="AP17" s="24"/>
    </row>
    <row r="18" spans="1:42" customFormat="1" ht="15" x14ac:dyDescent="0.2">
      <c r="A18" s="23">
        <v>1892</v>
      </c>
      <c r="B18" s="23">
        <v>10</v>
      </c>
      <c r="C18" s="25">
        <v>193.41200000000001</v>
      </c>
      <c r="D18" s="24"/>
      <c r="E18" s="24"/>
      <c r="F18" s="24"/>
      <c r="G18" s="24"/>
      <c r="H18" s="24"/>
      <c r="I18" s="2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3"/>
      <c r="Y18" s="25">
        <v>3653</v>
      </c>
      <c r="Z18" s="23"/>
      <c r="AA18" s="26">
        <f t="shared" si="0"/>
        <v>2.6946661622848498</v>
      </c>
      <c r="AB18" s="23"/>
      <c r="AC18" s="24">
        <v>5.55</v>
      </c>
      <c r="AD18" s="23"/>
      <c r="AE18" s="27">
        <f t="shared" si="1"/>
        <v>7.177586697270244</v>
      </c>
      <c r="AF18" s="27"/>
      <c r="AG18" s="29"/>
      <c r="AH18" s="27"/>
      <c r="AI18" s="27"/>
      <c r="AJ18" s="23"/>
      <c r="AK18" s="23"/>
      <c r="AL18" s="23"/>
      <c r="AM18" s="23"/>
      <c r="AN18" s="28">
        <f t="shared" si="2"/>
        <v>2.7283596069899576</v>
      </c>
      <c r="AO18" s="23"/>
      <c r="AP18" s="24"/>
    </row>
    <row r="19" spans="1:42" customFormat="1" ht="15" x14ac:dyDescent="0.2">
      <c r="A19" s="23">
        <v>1893</v>
      </c>
      <c r="B19" s="23">
        <v>6</v>
      </c>
      <c r="C19" s="25">
        <v>239.01499999999999</v>
      </c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3"/>
      <c r="Y19" s="25">
        <v>2915</v>
      </c>
      <c r="Z19" s="23"/>
      <c r="AA19" s="26">
        <f t="shared" si="0"/>
        <v>2.1502742576130132</v>
      </c>
      <c r="AB19" s="23"/>
      <c r="AC19" s="24">
        <v>4.7749999999999995</v>
      </c>
      <c r="AD19" s="23"/>
      <c r="AE19" s="27">
        <f t="shared" si="1"/>
        <v>11.115558824822974</v>
      </c>
      <c r="AF19" s="27"/>
      <c r="AG19" s="27"/>
      <c r="AH19" s="27"/>
      <c r="AI19" s="27"/>
      <c r="AJ19" s="23"/>
      <c r="AK19" s="23"/>
      <c r="AL19" s="23"/>
      <c r="AM19" s="23"/>
      <c r="AN19" s="28">
        <f t="shared" si="2"/>
        <v>4.2252699947604562</v>
      </c>
      <c r="AO19" s="23"/>
      <c r="AP19" s="24"/>
    </row>
    <row r="20" spans="1:42" customFormat="1" ht="15" x14ac:dyDescent="0.2">
      <c r="A20" s="23">
        <v>1894</v>
      </c>
      <c r="B20" s="23">
        <v>2</v>
      </c>
      <c r="C20" s="25">
        <v>30.4</v>
      </c>
      <c r="D20" s="24"/>
      <c r="E20" s="24"/>
      <c r="F20" s="24"/>
      <c r="G20" s="24"/>
      <c r="H20" s="24"/>
      <c r="I20" s="2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4"/>
      <c r="X20" s="23"/>
      <c r="Y20" s="25">
        <v>2689</v>
      </c>
      <c r="Z20" s="23"/>
      <c r="AA20" s="26">
        <f t="shared" si="0"/>
        <v>1.9835634575373557</v>
      </c>
      <c r="AB20" s="23"/>
      <c r="AC20" s="24">
        <v>4.3866666666666667</v>
      </c>
      <c r="AD20" s="23"/>
      <c r="AE20" s="27">
        <f t="shared" si="1"/>
        <v>1.5325952837295345</v>
      </c>
      <c r="AF20" s="27"/>
      <c r="AG20" s="27"/>
      <c r="AH20" s="27"/>
      <c r="AI20" s="27"/>
      <c r="AJ20" s="23"/>
      <c r="AK20" s="23"/>
      <c r="AL20" s="23"/>
      <c r="AM20" s="23"/>
      <c r="AN20" s="28">
        <f>AE20/AE$21*AN$21</f>
        <v>0.58257339720901713</v>
      </c>
      <c r="AO20" s="23"/>
      <c r="AP20" s="24"/>
    </row>
    <row r="21" spans="1:42" customFormat="1" ht="15" x14ac:dyDescent="0.2">
      <c r="A21" s="23">
        <v>1895</v>
      </c>
      <c r="B21" s="23">
        <v>6</v>
      </c>
      <c r="C21" s="25">
        <v>107.255</v>
      </c>
      <c r="D21" s="25">
        <v>43</v>
      </c>
      <c r="E21" s="25">
        <v>40.770000000000003</v>
      </c>
      <c r="F21" s="24"/>
      <c r="G21" s="24"/>
      <c r="H21" s="24"/>
      <c r="I21" s="2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4"/>
      <c r="W21" s="24"/>
      <c r="X21" s="23"/>
      <c r="Y21" s="25">
        <v>3041</v>
      </c>
      <c r="Z21" s="23"/>
      <c r="AA21" s="26">
        <f t="shared" si="0"/>
        <v>2.2432192169472294</v>
      </c>
      <c r="AB21" s="23"/>
      <c r="AC21" s="24">
        <v>4.5250000000000004</v>
      </c>
      <c r="AD21" s="23"/>
      <c r="AE21" s="27">
        <f t="shared" si="1"/>
        <v>4.7812981981298313</v>
      </c>
      <c r="AF21" s="27">
        <f t="shared" ref="AF21:AF46" si="3">((E21/1000)/AA21)*100</f>
        <v>1.8174772974477018</v>
      </c>
      <c r="AG21" s="27"/>
      <c r="AH21" s="27"/>
      <c r="AI21" s="27"/>
      <c r="AJ21" s="23"/>
      <c r="AK21" s="23"/>
      <c r="AL21" s="23"/>
      <c r="AM21" s="23"/>
      <c r="AN21" s="54">
        <f>AF21</f>
        <v>1.8174772974477018</v>
      </c>
      <c r="AO21" s="23"/>
      <c r="AP21" s="24"/>
    </row>
    <row r="22" spans="1:42" customFormat="1" ht="15" x14ac:dyDescent="0.2">
      <c r="A22" s="23">
        <v>1896</v>
      </c>
      <c r="B22" s="23">
        <v>5</v>
      </c>
      <c r="C22" s="25">
        <v>49.85</v>
      </c>
      <c r="D22" s="25">
        <v>26</v>
      </c>
      <c r="E22" s="25">
        <v>24.690999999999999</v>
      </c>
      <c r="F22" s="24"/>
      <c r="G22" s="24"/>
      <c r="H22" s="24"/>
      <c r="I22" s="2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3"/>
      <c r="Y22" s="25">
        <v>2734</v>
      </c>
      <c r="Z22" s="23"/>
      <c r="AA22" s="26">
        <f t="shared" si="0"/>
        <v>2.0167580858710044</v>
      </c>
      <c r="AB22" s="23"/>
      <c r="AC22" s="24">
        <v>4.2333333333333334</v>
      </c>
      <c r="AD22" s="23"/>
      <c r="AE22" s="27">
        <f t="shared" si="1"/>
        <v>2.4717887757207433</v>
      </c>
      <c r="AF22" s="27">
        <f t="shared" si="3"/>
        <v>1.2242916080505692</v>
      </c>
      <c r="AG22" s="27"/>
      <c r="AH22" s="27"/>
      <c r="AI22" s="27"/>
      <c r="AJ22" s="23"/>
      <c r="AK22" s="23"/>
      <c r="AL22" s="23"/>
      <c r="AM22" s="23"/>
      <c r="AN22" s="54">
        <f t="shared" ref="AN22:AN46" si="4">AF22</f>
        <v>1.2242916080505692</v>
      </c>
      <c r="AO22" s="23"/>
      <c r="AP22" s="24"/>
    </row>
    <row r="23" spans="1:42" customFormat="1" ht="15" x14ac:dyDescent="0.2">
      <c r="A23" s="23">
        <v>1897</v>
      </c>
      <c r="B23" s="23">
        <v>4</v>
      </c>
      <c r="C23" s="25">
        <v>81</v>
      </c>
      <c r="D23" s="25">
        <v>69</v>
      </c>
      <c r="E23" s="25">
        <v>119.651</v>
      </c>
      <c r="F23" s="24"/>
      <c r="G23" s="24"/>
      <c r="H23" s="24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3"/>
      <c r="Y23" s="25">
        <v>3186</v>
      </c>
      <c r="Z23" s="23"/>
      <c r="AA23" s="26">
        <f t="shared" si="0"/>
        <v>2.3501796860223187</v>
      </c>
      <c r="AB23" s="23"/>
      <c r="AC23" s="24">
        <v>4.4508333333333328</v>
      </c>
      <c r="AD23" s="23"/>
      <c r="AE23" s="27">
        <f t="shared" si="1"/>
        <v>3.4465449804432855</v>
      </c>
      <c r="AF23" s="27">
        <f t="shared" si="3"/>
        <v>5.0911426352471549</v>
      </c>
      <c r="AG23" s="27"/>
      <c r="AH23" s="27"/>
      <c r="AI23" s="27"/>
      <c r="AJ23" s="23"/>
      <c r="AK23" s="23"/>
      <c r="AL23" s="23"/>
      <c r="AM23" s="23"/>
      <c r="AN23" s="54">
        <f t="shared" si="4"/>
        <v>5.0911426352471549</v>
      </c>
      <c r="AO23" s="23"/>
      <c r="AP23" s="24"/>
    </row>
    <row r="24" spans="1:42" customFormat="1" ht="15" x14ac:dyDescent="0.2">
      <c r="A24" s="23">
        <v>1898</v>
      </c>
      <c r="B24" s="23">
        <v>20</v>
      </c>
      <c r="C24" s="25">
        <v>708.6</v>
      </c>
      <c r="D24" s="25">
        <v>303</v>
      </c>
      <c r="E24" s="25">
        <v>650.56899999999996</v>
      </c>
      <c r="F24" s="24"/>
      <c r="G24" s="24"/>
      <c r="H24" s="24"/>
      <c r="I24" s="2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4"/>
      <c r="X24" s="23"/>
      <c r="Y24" s="25">
        <v>3333</v>
      </c>
      <c r="Z24" s="23"/>
      <c r="AA24" s="26">
        <f t="shared" si="0"/>
        <v>2.4586154719122377</v>
      </c>
      <c r="AB24" s="23"/>
      <c r="AC24" s="24">
        <v>5.0524999999999993</v>
      </c>
      <c r="AD24" s="23"/>
      <c r="AE24" s="27">
        <f t="shared" si="1"/>
        <v>28.821099032980218</v>
      </c>
      <c r="AF24" s="27">
        <f t="shared" si="3"/>
        <v>26.460786870994792</v>
      </c>
      <c r="AG24" s="27"/>
      <c r="AH24" s="27"/>
      <c r="AI24" s="27"/>
      <c r="AJ24" s="23"/>
      <c r="AK24" s="23"/>
      <c r="AL24" s="23"/>
      <c r="AM24" s="23"/>
      <c r="AN24" s="54">
        <f t="shared" si="4"/>
        <v>26.460786870994792</v>
      </c>
      <c r="AO24" s="23"/>
      <c r="AP24" s="24"/>
    </row>
    <row r="25" spans="1:42" customFormat="1" ht="15" x14ac:dyDescent="0.2">
      <c r="A25" s="23">
        <v>1899</v>
      </c>
      <c r="B25" s="23">
        <v>87</v>
      </c>
      <c r="C25" s="25">
        <v>2243.9949999999999</v>
      </c>
      <c r="D25" s="25">
        <v>1208</v>
      </c>
      <c r="E25" s="25">
        <v>2262.6950000000002</v>
      </c>
      <c r="F25" s="24"/>
      <c r="G25" s="24"/>
      <c r="H25" s="24"/>
      <c r="I25" s="2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4"/>
      <c r="W25" s="24"/>
      <c r="X25" s="23"/>
      <c r="Y25" s="25">
        <v>3821</v>
      </c>
      <c r="Z25" s="23"/>
      <c r="AA25" s="26">
        <f t="shared" si="0"/>
        <v>2.8185927747304711</v>
      </c>
      <c r="AB25" s="23"/>
      <c r="AC25" s="24">
        <v>6.2883333333333313</v>
      </c>
      <c r="AD25" s="23"/>
      <c r="AE25" s="27">
        <f t="shared" si="1"/>
        <v>79.614019453895139</v>
      </c>
      <c r="AF25" s="27">
        <f t="shared" si="3"/>
        <v>80.277471094289993</v>
      </c>
      <c r="AG25" s="27"/>
      <c r="AH25" s="27"/>
      <c r="AI25" s="27"/>
      <c r="AJ25" s="23"/>
      <c r="AK25" s="23"/>
      <c r="AL25" s="23"/>
      <c r="AM25" s="23"/>
      <c r="AN25" s="54">
        <f t="shared" si="4"/>
        <v>80.277471094289993</v>
      </c>
      <c r="AO25" s="23"/>
      <c r="AP25" s="24"/>
    </row>
    <row r="26" spans="1:42" customFormat="1" ht="15" x14ac:dyDescent="0.2">
      <c r="A26" s="23">
        <v>1900</v>
      </c>
      <c r="B26" s="23">
        <v>42</v>
      </c>
      <c r="C26" s="25">
        <v>831.41500000000008</v>
      </c>
      <c r="D26" s="25">
        <v>340</v>
      </c>
      <c r="E26" s="25">
        <v>442.20400000000001</v>
      </c>
      <c r="F26" s="24"/>
      <c r="G26" s="24"/>
      <c r="H26" s="24"/>
      <c r="I26" s="2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3"/>
      <c r="Y26" s="25">
        <v>4344</v>
      </c>
      <c r="Z26" s="23"/>
      <c r="AA26" s="26">
        <f t="shared" si="0"/>
        <v>3.2043881218082086</v>
      </c>
      <c r="AB26" s="23"/>
      <c r="AC26" s="24">
        <v>6.1475</v>
      </c>
      <c r="AD26" s="23"/>
      <c r="AE26" s="27">
        <f t="shared" si="1"/>
        <v>25.94613911909147</v>
      </c>
      <c r="AF26" s="27">
        <f t="shared" si="3"/>
        <v>13.799951291495491</v>
      </c>
      <c r="AG26" s="27"/>
      <c r="AH26" s="27"/>
      <c r="AI26" s="27"/>
      <c r="AJ26" s="23"/>
      <c r="AK26" s="23"/>
      <c r="AL26" s="23"/>
      <c r="AM26" s="23"/>
      <c r="AN26" s="54">
        <f t="shared" si="4"/>
        <v>13.799951291495491</v>
      </c>
      <c r="AO26" s="23"/>
      <c r="AP26" s="24"/>
    </row>
    <row r="27" spans="1:42" customFormat="1" ht="15" x14ac:dyDescent="0.2">
      <c r="A27" s="23">
        <v>1901</v>
      </c>
      <c r="B27" s="23"/>
      <c r="C27" s="24"/>
      <c r="D27" s="25">
        <v>423</v>
      </c>
      <c r="E27" s="25">
        <v>2053.924</v>
      </c>
      <c r="F27" s="24"/>
      <c r="G27" s="24"/>
      <c r="H27" s="24"/>
      <c r="I27" s="2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4"/>
      <c r="W27" s="24"/>
      <c r="X27" s="23"/>
      <c r="Y27" s="25">
        <v>4754</v>
      </c>
      <c r="Z27" s="23"/>
      <c r="AA27" s="26">
        <f t="shared" si="0"/>
        <v>3.5068280688481179</v>
      </c>
      <c r="AB27" s="23"/>
      <c r="AC27" s="24">
        <v>7.8425000000000002</v>
      </c>
      <c r="AD27" s="23"/>
      <c r="AE27" s="27"/>
      <c r="AF27" s="27">
        <f t="shared" si="3"/>
        <v>58.569281404053811</v>
      </c>
      <c r="AG27" s="27"/>
      <c r="AH27" s="27"/>
      <c r="AI27" s="27"/>
      <c r="AJ27" s="23"/>
      <c r="AK27" s="23"/>
      <c r="AL27" s="23"/>
      <c r="AM27" s="23"/>
      <c r="AN27" s="54">
        <f t="shared" si="4"/>
        <v>58.569281404053811</v>
      </c>
      <c r="AO27" s="23"/>
      <c r="AP27" s="24"/>
    </row>
    <row r="28" spans="1:42" customFormat="1" ht="15" x14ac:dyDescent="0.2">
      <c r="A28" s="23">
        <v>1902</v>
      </c>
      <c r="B28" s="23"/>
      <c r="C28" s="24"/>
      <c r="D28" s="25">
        <v>379</v>
      </c>
      <c r="E28" s="25">
        <v>910.80700000000002</v>
      </c>
      <c r="F28" s="24"/>
      <c r="G28" s="24"/>
      <c r="H28" s="24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3"/>
      <c r="Y28" s="25">
        <v>4881</v>
      </c>
      <c r="Z28" s="23"/>
      <c r="AA28" s="26">
        <f t="shared" si="0"/>
        <v>3.600510686589748</v>
      </c>
      <c r="AB28" s="23"/>
      <c r="AC28" s="24">
        <v>8.4166666666666661</v>
      </c>
      <c r="AD28" s="23"/>
      <c r="AE28" s="27"/>
      <c r="AF28" s="27">
        <f t="shared" si="3"/>
        <v>25.29660593405093</v>
      </c>
      <c r="AG28" s="27"/>
      <c r="AH28" s="27"/>
      <c r="AI28" s="27"/>
      <c r="AJ28" s="23"/>
      <c r="AK28" s="23"/>
      <c r="AL28" s="23"/>
      <c r="AM28" s="23"/>
      <c r="AN28" s="54">
        <f t="shared" si="4"/>
        <v>25.29660593405093</v>
      </c>
      <c r="AO28" s="23"/>
      <c r="AP28" s="24"/>
    </row>
    <row r="29" spans="1:42" customFormat="1" ht="15" x14ac:dyDescent="0.2">
      <c r="A29" s="23">
        <v>1903</v>
      </c>
      <c r="B29" s="23"/>
      <c r="C29" s="24"/>
      <c r="D29" s="25">
        <v>142</v>
      </c>
      <c r="E29" s="25">
        <v>297.60000000000002</v>
      </c>
      <c r="F29" s="24"/>
      <c r="G29" s="24"/>
      <c r="H29" s="24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4"/>
      <c r="W29" s="24"/>
      <c r="X29" s="23"/>
      <c r="Y29" s="25">
        <v>5027</v>
      </c>
      <c r="Z29" s="23"/>
      <c r="AA29" s="26">
        <f t="shared" si="0"/>
        <v>3.7082088140722527</v>
      </c>
      <c r="AB29" s="23"/>
      <c r="AC29" s="24">
        <v>7.2116666666666687</v>
      </c>
      <c r="AD29" s="23"/>
      <c r="AE29" s="27"/>
      <c r="AF29" s="27">
        <f t="shared" si="3"/>
        <v>8.025438019311105</v>
      </c>
      <c r="AG29" s="27"/>
      <c r="AH29" s="27"/>
      <c r="AI29" s="27"/>
      <c r="AJ29" s="23"/>
      <c r="AK29" s="23"/>
      <c r="AL29" s="23"/>
      <c r="AM29" s="23"/>
      <c r="AN29" s="54">
        <f t="shared" si="4"/>
        <v>8.025438019311105</v>
      </c>
      <c r="AO29" s="23"/>
      <c r="AP29" s="24"/>
    </row>
    <row r="30" spans="1:42" customFormat="1" ht="15" x14ac:dyDescent="0.2">
      <c r="A30" s="23">
        <v>1904</v>
      </c>
      <c r="B30" s="23"/>
      <c r="C30" s="24"/>
      <c r="D30" s="25">
        <v>79</v>
      </c>
      <c r="E30" s="25">
        <v>110.533</v>
      </c>
      <c r="F30" s="24"/>
      <c r="G30" s="24"/>
      <c r="H30" s="24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3"/>
      <c r="Y30" s="25">
        <v>4528</v>
      </c>
      <c r="Z30" s="23"/>
      <c r="AA30" s="26">
        <f t="shared" si="0"/>
        <v>3.340117268772461</v>
      </c>
      <c r="AB30" s="23"/>
      <c r="AC30" s="24">
        <v>7.0491666666666655</v>
      </c>
      <c r="AD30" s="23"/>
      <c r="AE30" s="27"/>
      <c r="AF30" s="27">
        <f t="shared" si="3"/>
        <v>3.309255068179759</v>
      </c>
      <c r="AG30" s="27"/>
      <c r="AH30" s="27"/>
      <c r="AI30" s="27"/>
      <c r="AJ30" s="23"/>
      <c r="AK30" s="23"/>
      <c r="AL30" s="23"/>
      <c r="AM30" s="23"/>
      <c r="AN30" s="54">
        <f t="shared" si="4"/>
        <v>3.309255068179759</v>
      </c>
      <c r="AO30" s="23"/>
      <c r="AP30" s="24"/>
    </row>
    <row r="31" spans="1:42" customFormat="1" ht="15" x14ac:dyDescent="0.2">
      <c r="A31" s="23">
        <v>1905</v>
      </c>
      <c r="B31" s="23"/>
      <c r="C31" s="24"/>
      <c r="D31" s="25">
        <v>226</v>
      </c>
      <c r="E31" s="25">
        <v>242.99600000000001</v>
      </c>
      <c r="F31" s="24"/>
      <c r="G31" s="24"/>
      <c r="H31" s="24"/>
      <c r="I31" s="2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24"/>
      <c r="W31" s="24"/>
      <c r="X31" s="23"/>
      <c r="Y31" s="25">
        <v>5370</v>
      </c>
      <c r="Z31" s="23"/>
      <c r="AA31" s="26">
        <f t="shared" si="0"/>
        <v>3.9612256478153967</v>
      </c>
      <c r="AB31" s="23"/>
      <c r="AC31" s="24">
        <v>8.9858333333333338</v>
      </c>
      <c r="AD31" s="23"/>
      <c r="AE31" s="27"/>
      <c r="AF31" s="27">
        <f t="shared" si="3"/>
        <v>6.1343639975170703</v>
      </c>
      <c r="AG31" s="27"/>
      <c r="AH31" s="27"/>
      <c r="AI31" s="27"/>
      <c r="AJ31" s="23"/>
      <c r="AK31" s="23"/>
      <c r="AL31" s="23"/>
      <c r="AM31" s="23"/>
      <c r="AN31" s="54">
        <f t="shared" si="4"/>
        <v>6.1343639975170703</v>
      </c>
      <c r="AO31" s="23"/>
      <c r="AP31" s="24"/>
    </row>
    <row r="32" spans="1:42" customFormat="1" ht="15" x14ac:dyDescent="0.2">
      <c r="A32" s="23">
        <v>1906</v>
      </c>
      <c r="B32" s="23"/>
      <c r="C32" s="24"/>
      <c r="D32" s="25">
        <v>128</v>
      </c>
      <c r="E32" s="25">
        <v>377.791</v>
      </c>
      <c r="F32" s="24"/>
      <c r="G32" s="24"/>
      <c r="H32" s="24"/>
      <c r="I32" s="2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4"/>
      <c r="W32" s="24"/>
      <c r="X32" s="23"/>
      <c r="Y32" s="25">
        <v>6650</v>
      </c>
      <c r="Z32" s="23"/>
      <c r="AA32" s="26">
        <f t="shared" si="0"/>
        <v>4.9054284093058449</v>
      </c>
      <c r="AB32" s="23"/>
      <c r="AC32" s="24">
        <v>9.6216666666666679</v>
      </c>
      <c r="AD32" s="23"/>
      <c r="AE32" s="27"/>
      <c r="AF32" s="27">
        <f t="shared" si="3"/>
        <v>7.7014884017736636</v>
      </c>
      <c r="AG32" s="27"/>
      <c r="AH32" s="27"/>
      <c r="AI32" s="27"/>
      <c r="AJ32" s="23"/>
      <c r="AK32" s="23"/>
      <c r="AL32" s="23"/>
      <c r="AM32" s="23"/>
      <c r="AN32" s="54">
        <f t="shared" si="4"/>
        <v>7.7014884017736636</v>
      </c>
      <c r="AO32" s="23"/>
      <c r="AP32" s="24"/>
    </row>
    <row r="33" spans="1:42" customFormat="1" ht="15" x14ac:dyDescent="0.2">
      <c r="A33" s="23">
        <v>1907</v>
      </c>
      <c r="B33" s="23"/>
      <c r="C33" s="24"/>
      <c r="D33" s="25">
        <v>97</v>
      </c>
      <c r="E33" s="25">
        <v>184.75700000000001</v>
      </c>
      <c r="F33" s="24"/>
      <c r="G33" s="24"/>
      <c r="H33" s="24"/>
      <c r="I33" s="2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4"/>
      <c r="W33" s="24"/>
      <c r="X33" s="23"/>
      <c r="Y33" s="25">
        <v>6778</v>
      </c>
      <c r="Z33" s="23"/>
      <c r="AA33" s="26">
        <f t="shared" si="0"/>
        <v>4.9998486854548885</v>
      </c>
      <c r="AB33" s="23"/>
      <c r="AC33" s="24">
        <v>7.8400000000000007</v>
      </c>
      <c r="AD33" s="23"/>
      <c r="AE33" s="27"/>
      <c r="AF33" s="27">
        <f t="shared" si="3"/>
        <v>3.6952518290699174</v>
      </c>
      <c r="AG33" s="27"/>
      <c r="AH33" s="27"/>
      <c r="AI33" s="27"/>
      <c r="AJ33" s="23"/>
      <c r="AK33" s="23"/>
      <c r="AL33" s="23"/>
      <c r="AM33" s="23"/>
      <c r="AN33" s="54">
        <f t="shared" si="4"/>
        <v>3.6952518290699174</v>
      </c>
      <c r="AO33" s="23"/>
      <c r="AP33" s="24"/>
    </row>
    <row r="34" spans="1:42" customFormat="1" ht="15" x14ac:dyDescent="0.2">
      <c r="A34" s="23">
        <v>1908</v>
      </c>
      <c r="B34" s="23"/>
      <c r="C34" s="24"/>
      <c r="D34" s="25">
        <v>50</v>
      </c>
      <c r="E34" s="25">
        <v>187.56</v>
      </c>
      <c r="F34" s="24"/>
      <c r="G34" s="24"/>
      <c r="H34" s="24"/>
      <c r="I34" s="2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4"/>
      <c r="W34" s="24"/>
      <c r="X34" s="23"/>
      <c r="Y34" s="25">
        <v>5112</v>
      </c>
      <c r="Z34" s="23"/>
      <c r="AA34" s="26">
        <f t="shared" si="0"/>
        <v>3.7709097787024777</v>
      </c>
      <c r="AB34" s="23"/>
      <c r="AC34" s="24">
        <v>7.7758333333333338</v>
      </c>
      <c r="AD34" s="23"/>
      <c r="AE34" s="27"/>
      <c r="AF34" s="27">
        <f t="shared" si="3"/>
        <v>4.9738660166124955</v>
      </c>
      <c r="AG34" s="27"/>
      <c r="AH34" s="27"/>
      <c r="AI34" s="27"/>
      <c r="AJ34" s="23"/>
      <c r="AK34" s="23"/>
      <c r="AL34" s="23"/>
      <c r="AM34" s="23"/>
      <c r="AN34" s="54">
        <f t="shared" si="4"/>
        <v>4.9738660166124955</v>
      </c>
      <c r="AO34" s="23"/>
      <c r="AP34" s="24"/>
    </row>
    <row r="35" spans="1:42" customFormat="1" ht="15" x14ac:dyDescent="0.2">
      <c r="A35" s="23">
        <v>1909</v>
      </c>
      <c r="B35" s="23"/>
      <c r="C35" s="24"/>
      <c r="D35" s="25">
        <v>49</v>
      </c>
      <c r="E35" s="25">
        <v>89.141000000000005</v>
      </c>
      <c r="F35" s="24"/>
      <c r="G35" s="24"/>
      <c r="H35" s="24"/>
      <c r="I35" s="2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24"/>
      <c r="W35" s="24"/>
      <c r="X35" s="23"/>
      <c r="Y35" s="25">
        <v>6793</v>
      </c>
      <c r="Z35" s="23"/>
      <c r="AA35" s="26">
        <f t="shared" si="0"/>
        <v>5.0109135615661051</v>
      </c>
      <c r="AB35" s="23"/>
      <c r="AC35" s="24">
        <v>9.7125000000000004</v>
      </c>
      <c r="AD35" s="23"/>
      <c r="AE35" s="27"/>
      <c r="AF35" s="27">
        <f t="shared" si="3"/>
        <v>1.7789370921046179</v>
      </c>
      <c r="AG35" s="27"/>
      <c r="AH35" s="27"/>
      <c r="AI35" s="27"/>
      <c r="AJ35" s="23"/>
      <c r="AK35" s="23"/>
      <c r="AL35" s="23"/>
      <c r="AM35" s="23"/>
      <c r="AN35" s="54">
        <f t="shared" si="4"/>
        <v>1.7789370921046179</v>
      </c>
      <c r="AO35" s="23"/>
      <c r="AP35" s="24"/>
    </row>
    <row r="36" spans="1:42" customFormat="1" ht="15" x14ac:dyDescent="0.2">
      <c r="A36" s="23">
        <v>1910</v>
      </c>
      <c r="B36" s="23"/>
      <c r="C36" s="24"/>
      <c r="D36" s="25">
        <v>142</v>
      </c>
      <c r="E36" s="25">
        <v>257.06</v>
      </c>
      <c r="F36" s="24"/>
      <c r="G36" s="24"/>
      <c r="H36" s="24"/>
      <c r="I36" s="2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4"/>
      <c r="X36" s="23"/>
      <c r="Y36" s="25">
        <v>6756</v>
      </c>
      <c r="Z36" s="23"/>
      <c r="AA36" s="26">
        <f t="shared" si="0"/>
        <v>4.9836202004917718</v>
      </c>
      <c r="AB36" s="23"/>
      <c r="AC36" s="24">
        <v>9.3516666666666648</v>
      </c>
      <c r="AD36" s="23"/>
      <c r="AE36" s="27"/>
      <c r="AF36" s="27">
        <f t="shared" si="3"/>
        <v>5.1580977213037604</v>
      </c>
      <c r="AG36" s="27"/>
      <c r="AH36" s="27"/>
      <c r="AI36" s="27"/>
      <c r="AJ36" s="23"/>
      <c r="AK36" s="23"/>
      <c r="AL36" s="23"/>
      <c r="AM36" s="23"/>
      <c r="AN36" s="54">
        <f t="shared" si="4"/>
        <v>5.1580977213037604</v>
      </c>
      <c r="AO36" s="23"/>
      <c r="AP36" s="24"/>
    </row>
    <row r="37" spans="1:42" customFormat="1" ht="15" x14ac:dyDescent="0.2">
      <c r="A37" s="23">
        <v>1911</v>
      </c>
      <c r="B37" s="23"/>
      <c r="C37" s="24"/>
      <c r="D37" s="25">
        <v>103</v>
      </c>
      <c r="E37" s="25">
        <v>209.43600000000001</v>
      </c>
      <c r="F37" s="24"/>
      <c r="G37" s="24"/>
      <c r="H37" s="24"/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3"/>
      <c r="Y37" s="25">
        <v>6312</v>
      </c>
      <c r="Z37" s="23"/>
      <c r="AA37" s="26">
        <f t="shared" si="0"/>
        <v>4.6560998675997727</v>
      </c>
      <c r="AB37" s="23"/>
      <c r="AC37" s="24">
        <v>9.2350000000000012</v>
      </c>
      <c r="AD37" s="23"/>
      <c r="AE37" s="27"/>
      <c r="AF37" s="27">
        <f t="shared" si="3"/>
        <v>4.4980993955347577</v>
      </c>
      <c r="AG37" s="27"/>
      <c r="AH37" s="27"/>
      <c r="AI37" s="27"/>
      <c r="AJ37" s="23"/>
      <c r="AK37" s="23"/>
      <c r="AL37" s="23"/>
      <c r="AM37" s="23"/>
      <c r="AN37" s="54">
        <f t="shared" si="4"/>
        <v>4.4980993955347577</v>
      </c>
      <c r="AO37" s="23"/>
      <c r="AP37" s="24"/>
    </row>
    <row r="38" spans="1:42" customFormat="1" ht="15" x14ac:dyDescent="0.2">
      <c r="A38" s="23">
        <v>1912</v>
      </c>
      <c r="B38" s="23"/>
      <c r="C38" s="24"/>
      <c r="D38" s="25">
        <v>82</v>
      </c>
      <c r="E38" s="25">
        <v>322.40699999999998</v>
      </c>
      <c r="F38" s="24"/>
      <c r="G38" s="24"/>
      <c r="H38" s="24"/>
      <c r="I38" s="2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3"/>
      <c r="Y38" s="25">
        <v>7438</v>
      </c>
      <c r="Z38" s="23"/>
      <c r="AA38" s="26">
        <f t="shared" si="0"/>
        <v>5.4867032343484015</v>
      </c>
      <c r="AB38" s="23"/>
      <c r="AC38" s="24">
        <v>9.5350000000000001</v>
      </c>
      <c r="AD38" s="23"/>
      <c r="AE38" s="27"/>
      <c r="AF38" s="27">
        <f t="shared" si="3"/>
        <v>5.8761516019608253</v>
      </c>
      <c r="AG38" s="27"/>
      <c r="AH38" s="27"/>
      <c r="AI38" s="27"/>
      <c r="AJ38" s="23"/>
      <c r="AK38" s="23"/>
      <c r="AL38" s="23"/>
      <c r="AM38" s="23"/>
      <c r="AN38" s="54">
        <f t="shared" si="4"/>
        <v>5.8761516019608253</v>
      </c>
      <c r="AO38" s="23"/>
      <c r="AP38" s="24"/>
    </row>
    <row r="39" spans="1:42" customFormat="1" ht="15" x14ac:dyDescent="0.2">
      <c r="A39" s="23">
        <v>1913</v>
      </c>
      <c r="B39" s="23"/>
      <c r="C39" s="24"/>
      <c r="D39" s="25">
        <v>85</v>
      </c>
      <c r="E39" s="25">
        <v>175.03700000000001</v>
      </c>
      <c r="F39" s="24"/>
      <c r="G39" s="24"/>
      <c r="H39" s="24"/>
      <c r="I39" s="2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4"/>
      <c r="W39" s="24"/>
      <c r="X39" s="23"/>
      <c r="Y39" s="25">
        <v>8256</v>
      </c>
      <c r="Z39" s="23"/>
      <c r="AA39" s="26">
        <f t="shared" si="0"/>
        <v>6.0901078116133913</v>
      </c>
      <c r="AB39" s="23"/>
      <c r="AC39" s="24">
        <v>8.5075000000000003</v>
      </c>
      <c r="AD39" s="23"/>
      <c r="AE39" s="27"/>
      <c r="AF39" s="27">
        <f t="shared" si="3"/>
        <v>2.874119891050487</v>
      </c>
      <c r="AG39" s="27"/>
      <c r="AH39" s="27"/>
      <c r="AI39" s="27"/>
      <c r="AJ39" s="23"/>
      <c r="AK39" s="23"/>
      <c r="AL39" s="23"/>
      <c r="AM39" s="23"/>
      <c r="AN39" s="54">
        <f t="shared" si="4"/>
        <v>2.874119891050487</v>
      </c>
      <c r="AO39" s="23"/>
      <c r="AP39" s="24"/>
    </row>
    <row r="40" spans="1:42" customFormat="1" ht="15" x14ac:dyDescent="0.2">
      <c r="A40" s="23">
        <v>1914</v>
      </c>
      <c r="B40" s="23"/>
      <c r="C40" s="24"/>
      <c r="D40" s="25">
        <v>39</v>
      </c>
      <c r="E40" s="25">
        <v>159.64400000000001</v>
      </c>
      <c r="F40" s="24"/>
      <c r="G40" s="24"/>
      <c r="H40" s="24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4"/>
      <c r="W40" s="24"/>
      <c r="X40" s="23"/>
      <c r="Y40" s="25">
        <v>5424</v>
      </c>
      <c r="Z40" s="23"/>
      <c r="AA40" s="26">
        <f t="shared" si="0"/>
        <v>4.0010592018157745</v>
      </c>
      <c r="AB40" s="23"/>
      <c r="AC40" s="24">
        <v>7.9450000000000003</v>
      </c>
      <c r="AD40" s="23"/>
      <c r="AE40" s="27"/>
      <c r="AF40" s="27">
        <f t="shared" si="3"/>
        <v>3.9900434346872404</v>
      </c>
      <c r="AG40" s="27"/>
      <c r="AH40" s="27"/>
      <c r="AI40" s="27"/>
      <c r="AJ40" s="23"/>
      <c r="AK40" s="23"/>
      <c r="AL40" s="23"/>
      <c r="AM40" s="23"/>
      <c r="AN40" s="54">
        <f t="shared" si="4"/>
        <v>3.9900434346872404</v>
      </c>
      <c r="AO40" s="23"/>
      <c r="AP40" s="24"/>
    </row>
    <row r="41" spans="1:42" customFormat="1" ht="15" x14ac:dyDescent="0.2">
      <c r="A41" s="23">
        <v>1915</v>
      </c>
      <c r="B41" s="23"/>
      <c r="C41" s="24"/>
      <c r="D41" s="25">
        <v>71</v>
      </c>
      <c r="E41" s="25">
        <v>160.38200000000001</v>
      </c>
      <c r="F41" s="24"/>
      <c r="G41" s="24"/>
      <c r="H41" s="24"/>
      <c r="I41" s="2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3"/>
      <c r="Y41" s="25">
        <v>7292</v>
      </c>
      <c r="Z41" s="23"/>
      <c r="AA41" s="26">
        <f t="shared" si="0"/>
        <v>5.3790051068658977</v>
      </c>
      <c r="AB41" s="23"/>
      <c r="AC41" s="24">
        <v>8.3050000000000015</v>
      </c>
      <c r="AD41" s="23"/>
      <c r="AE41" s="27"/>
      <c r="AF41" s="27">
        <f t="shared" si="3"/>
        <v>2.9816294428738201</v>
      </c>
      <c r="AG41" s="27"/>
      <c r="AH41" s="27"/>
      <c r="AI41" s="27"/>
      <c r="AJ41" s="23"/>
      <c r="AK41" s="23"/>
      <c r="AL41" s="23"/>
      <c r="AM41" s="23"/>
      <c r="AN41" s="54">
        <f t="shared" si="4"/>
        <v>2.9816294428738201</v>
      </c>
      <c r="AO41" s="23"/>
      <c r="AP41" s="24"/>
    </row>
    <row r="42" spans="1:42" customFormat="1" ht="15" x14ac:dyDescent="0.2">
      <c r="A42" s="23">
        <v>1916</v>
      </c>
      <c r="B42" s="23"/>
      <c r="C42" s="24"/>
      <c r="D42" s="25">
        <v>117</v>
      </c>
      <c r="E42" s="25">
        <v>469.98899999999998</v>
      </c>
      <c r="F42" s="24"/>
      <c r="G42" s="24"/>
      <c r="H42" s="24"/>
      <c r="I42" s="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4"/>
      <c r="W42" s="24"/>
      <c r="X42" s="23"/>
      <c r="Y42" s="25">
        <v>11861</v>
      </c>
      <c r="Z42" s="23"/>
      <c r="AA42" s="26">
        <f t="shared" si="0"/>
        <v>8.749366370342349</v>
      </c>
      <c r="AB42" s="23"/>
      <c r="AC42" s="24">
        <v>9.4666666666666668</v>
      </c>
      <c r="AD42" s="23"/>
      <c r="AE42" s="27"/>
      <c r="AF42" s="27">
        <f t="shared" si="3"/>
        <v>5.3716918472304194</v>
      </c>
      <c r="AG42" s="27"/>
      <c r="AH42" s="27"/>
      <c r="AI42" s="27"/>
      <c r="AJ42" s="23"/>
      <c r="AK42" s="23"/>
      <c r="AL42" s="23"/>
      <c r="AM42" s="23"/>
      <c r="AN42" s="54">
        <f t="shared" si="4"/>
        <v>5.3716918472304194</v>
      </c>
      <c r="AO42" s="23"/>
      <c r="AP42" s="24"/>
    </row>
    <row r="43" spans="1:42" customFormat="1" ht="15" x14ac:dyDescent="0.2">
      <c r="A43" s="23">
        <v>1917</v>
      </c>
      <c r="B43" s="23"/>
      <c r="C43" s="24"/>
      <c r="D43" s="25">
        <v>195</v>
      </c>
      <c r="E43" s="25">
        <v>678.71199999999999</v>
      </c>
      <c r="F43" s="24"/>
      <c r="G43" s="24"/>
      <c r="H43" s="24"/>
      <c r="I43" s="2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4"/>
      <c r="W43" s="24"/>
      <c r="X43" s="23"/>
      <c r="Y43" s="25">
        <v>13286</v>
      </c>
      <c r="Z43" s="23"/>
      <c r="AA43" s="26">
        <f t="shared" si="0"/>
        <v>9.8005296009078862</v>
      </c>
      <c r="AB43" s="23"/>
      <c r="AC43" s="24">
        <v>8.4949999999999992</v>
      </c>
      <c r="AD43" s="23"/>
      <c r="AE43" s="27"/>
      <c r="AF43" s="27">
        <f t="shared" si="3"/>
        <v>6.9252584058021371</v>
      </c>
      <c r="AG43" s="27"/>
      <c r="AH43" s="27"/>
      <c r="AI43" s="27"/>
      <c r="AJ43" s="23"/>
      <c r="AK43" s="23"/>
      <c r="AL43" s="23"/>
      <c r="AM43" s="23"/>
      <c r="AN43" s="54">
        <f t="shared" si="4"/>
        <v>6.9252584058021371</v>
      </c>
      <c r="AO43" s="23"/>
      <c r="AP43" s="24"/>
    </row>
    <row r="44" spans="1:42" customFormat="1" ht="15" x14ac:dyDescent="0.2">
      <c r="A44" s="23">
        <v>1918</v>
      </c>
      <c r="B44" s="23"/>
      <c r="C44" s="24"/>
      <c r="D44" s="25">
        <v>71</v>
      </c>
      <c r="E44" s="25">
        <v>254.167</v>
      </c>
      <c r="F44" s="24"/>
      <c r="G44" s="24"/>
      <c r="H44" s="24"/>
      <c r="I44" s="2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4"/>
      <c r="W44" s="24"/>
      <c r="X44" s="23"/>
      <c r="Y44" s="25">
        <v>14633</v>
      </c>
      <c r="Z44" s="23"/>
      <c r="AA44" s="26">
        <f t="shared" si="0"/>
        <v>10.794155475695101</v>
      </c>
      <c r="AB44" s="23"/>
      <c r="AC44" s="24">
        <v>7.5391666666666675</v>
      </c>
      <c r="AD44" s="23"/>
      <c r="AE44" s="27"/>
      <c r="AF44" s="27">
        <f t="shared" si="3"/>
        <v>2.3546724018595131</v>
      </c>
      <c r="AG44" s="27"/>
      <c r="AH44" s="27"/>
      <c r="AI44" s="27"/>
      <c r="AJ44" s="23"/>
      <c r="AK44" s="23"/>
      <c r="AL44" s="23"/>
      <c r="AM44" s="23"/>
      <c r="AN44" s="54">
        <f t="shared" si="4"/>
        <v>2.3546724018595131</v>
      </c>
      <c r="AO44" s="27"/>
      <c r="AP44" s="24"/>
    </row>
    <row r="45" spans="1:42" ht="15" x14ac:dyDescent="0.2">
      <c r="A45" s="23">
        <v>1919</v>
      </c>
      <c r="B45" s="23"/>
      <c r="C45" s="24"/>
      <c r="D45" s="25">
        <v>171</v>
      </c>
      <c r="E45" s="25">
        <v>985.70899999999995</v>
      </c>
      <c r="F45" s="30">
        <v>159</v>
      </c>
      <c r="G45" s="25">
        <v>777.4</v>
      </c>
      <c r="H45" s="25">
        <v>438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5">
        <v>20368</v>
      </c>
      <c r="Z45" s="23"/>
      <c r="AA45" s="26">
        <f t="shared" si="0"/>
        <v>15.024626442216759</v>
      </c>
      <c r="AB45" s="27"/>
      <c r="AC45" s="24">
        <v>8.7825000000000006</v>
      </c>
      <c r="AD45" s="27"/>
      <c r="AE45" s="27"/>
      <c r="AF45" s="27">
        <f t="shared" si="3"/>
        <v>6.5606223475235144</v>
      </c>
      <c r="AG45" s="27">
        <f t="shared" ref="AG45:AG56" si="5">((G45/1000)/AA45)*100</f>
        <v>5.1741719036396958</v>
      </c>
      <c r="AH45" s="27"/>
      <c r="AI45" s="27"/>
      <c r="AJ45" s="27"/>
      <c r="AK45" s="27"/>
      <c r="AL45" s="27"/>
      <c r="AM45" s="27"/>
      <c r="AN45" s="54">
        <f t="shared" si="4"/>
        <v>6.5606223475235144</v>
      </c>
      <c r="AO45" s="27"/>
      <c r="AP45" s="24"/>
    </row>
    <row r="46" spans="1:42" ht="15" x14ac:dyDescent="0.2">
      <c r="A46" s="23">
        <v>1920</v>
      </c>
      <c r="B46" s="23"/>
      <c r="C46" s="24"/>
      <c r="D46" s="25">
        <v>206</v>
      </c>
      <c r="E46" s="25">
        <v>1090.5129999999999</v>
      </c>
      <c r="F46" s="30">
        <v>163</v>
      </c>
      <c r="G46" s="25">
        <v>809.4</v>
      </c>
      <c r="H46" s="25">
        <v>760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5">
        <v>23144</v>
      </c>
      <c r="Z46" s="23"/>
      <c r="AA46" s="26">
        <f t="shared" si="0"/>
        <v>17.072366181199168</v>
      </c>
      <c r="AB46" s="27"/>
      <c r="AC46" s="24">
        <v>7.9775</v>
      </c>
      <c r="AD46" s="27"/>
      <c r="AE46" s="27"/>
      <c r="AF46" s="27">
        <f t="shared" si="3"/>
        <v>6.3875914353390577</v>
      </c>
      <c r="AG46" s="27">
        <f t="shared" si="5"/>
        <v>4.7409948416602408</v>
      </c>
      <c r="AH46" s="27"/>
      <c r="AI46" s="27"/>
      <c r="AJ46" s="27"/>
      <c r="AK46" s="27"/>
      <c r="AL46" s="27"/>
      <c r="AM46" s="27"/>
      <c r="AN46" s="54">
        <f t="shared" si="4"/>
        <v>6.3875914353390577</v>
      </c>
      <c r="AO46" s="27"/>
      <c r="AP46" s="24"/>
    </row>
    <row r="47" spans="1:42" ht="15" x14ac:dyDescent="0.2">
      <c r="A47" s="23">
        <v>1921</v>
      </c>
      <c r="B47" s="23"/>
      <c r="C47" s="23"/>
      <c r="D47" s="30"/>
      <c r="E47" s="30"/>
      <c r="F47" s="30">
        <v>70</v>
      </c>
      <c r="G47" s="25">
        <v>430</v>
      </c>
      <c r="H47" s="25">
        <v>487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5">
        <v>12150</v>
      </c>
      <c r="Z47" s="23"/>
      <c r="AA47" s="26">
        <f t="shared" si="0"/>
        <v>8.9625496500851138</v>
      </c>
      <c r="AB47" s="27"/>
      <c r="AC47" s="24">
        <v>6.8575000000000008</v>
      </c>
      <c r="AD47" s="27"/>
      <c r="AE47" s="27"/>
      <c r="AF47" s="27"/>
      <c r="AG47" s="27">
        <f t="shared" si="5"/>
        <v>4.7977419014456055</v>
      </c>
      <c r="AH47" s="27"/>
      <c r="AI47" s="27"/>
      <c r="AJ47" s="27"/>
      <c r="AK47" s="27"/>
      <c r="AL47" s="27"/>
      <c r="AM47" s="27"/>
      <c r="AN47" s="55">
        <f>AG47/AG$46*AN$46</f>
        <v>6.4640473365099469</v>
      </c>
      <c r="AO47" s="27"/>
      <c r="AP47" s="24"/>
    </row>
    <row r="48" spans="1:42" ht="15" x14ac:dyDescent="0.2">
      <c r="A48" s="23">
        <v>1922</v>
      </c>
      <c r="B48" s="23"/>
      <c r="C48" s="23"/>
      <c r="D48" s="30"/>
      <c r="E48" s="30"/>
      <c r="F48" s="30">
        <v>122</v>
      </c>
      <c r="G48" s="25">
        <v>501.8</v>
      </c>
      <c r="H48" s="25">
        <v>309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5">
        <v>13400</v>
      </c>
      <c r="Z48" s="23"/>
      <c r="AA48" s="26">
        <f t="shared" si="0"/>
        <v>9.8846226593531306</v>
      </c>
      <c r="AB48" s="27"/>
      <c r="AC48" s="24">
        <v>8.4108333333333345</v>
      </c>
      <c r="AD48" s="27"/>
      <c r="AE48" s="27"/>
      <c r="AF48" s="27"/>
      <c r="AG48" s="27">
        <f t="shared" si="5"/>
        <v>5.0765721393034831</v>
      </c>
      <c r="AH48" s="27"/>
      <c r="AI48" s="27"/>
      <c r="AJ48" s="27"/>
      <c r="AK48" s="27"/>
      <c r="AL48" s="27"/>
      <c r="AM48" s="27"/>
      <c r="AN48" s="55">
        <f t="shared" ref="AN48:AN56" si="6">AG48/AG$46*AN$46</f>
        <v>6.8397182028023948</v>
      </c>
      <c r="AO48" s="27"/>
      <c r="AP48" s="24"/>
    </row>
    <row r="49" spans="1:42" ht="15" x14ac:dyDescent="0.2">
      <c r="A49" s="23">
        <v>1923</v>
      </c>
      <c r="B49" s="23"/>
      <c r="C49" s="23"/>
      <c r="D49" s="30"/>
      <c r="E49" s="30"/>
      <c r="F49" s="30">
        <v>143</v>
      </c>
      <c r="G49" s="25">
        <v>1171.0999999999999</v>
      </c>
      <c r="H49" s="25">
        <v>311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5">
        <v>19066</v>
      </c>
      <c r="Z49" s="23"/>
      <c r="AA49" s="26">
        <f t="shared" si="0"/>
        <v>14.064195195763192</v>
      </c>
      <c r="AB49" s="27"/>
      <c r="AC49" s="24">
        <v>8.5733333333333324</v>
      </c>
      <c r="AD49" s="27"/>
      <c r="AE49" s="27"/>
      <c r="AF49" s="27"/>
      <c r="AG49" s="27">
        <f t="shared" si="5"/>
        <v>8.3268184471216031</v>
      </c>
      <c r="AH49" s="27"/>
      <c r="AI49" s="27"/>
      <c r="AJ49" s="27"/>
      <c r="AK49" s="27"/>
      <c r="AL49" s="27"/>
      <c r="AM49" s="27"/>
      <c r="AN49" s="55">
        <f t="shared" si="6"/>
        <v>11.218808704257375</v>
      </c>
      <c r="AO49" s="27"/>
      <c r="AP49" s="24"/>
    </row>
    <row r="50" spans="1:42" ht="15" x14ac:dyDescent="0.2">
      <c r="A50" s="23">
        <v>1924</v>
      </c>
      <c r="B50" s="23"/>
      <c r="C50" s="23"/>
      <c r="D50" s="30"/>
      <c r="E50" s="30"/>
      <c r="F50" s="30">
        <v>149</v>
      </c>
      <c r="G50" s="25">
        <v>466</v>
      </c>
      <c r="H50" s="25">
        <v>368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5">
        <v>16334</v>
      </c>
      <c r="Z50" s="23"/>
      <c r="AA50" s="26">
        <f t="shared" si="0"/>
        <v>12.048912426707018</v>
      </c>
      <c r="AB50" s="27"/>
      <c r="AC50" s="24">
        <v>9.0458333333333325</v>
      </c>
      <c r="AD50" s="27"/>
      <c r="AE50" s="27"/>
      <c r="AF50" s="27"/>
      <c r="AG50" s="27">
        <f t="shared" si="5"/>
        <v>3.8675689846254317</v>
      </c>
      <c r="AH50" s="27"/>
      <c r="AI50" s="27"/>
      <c r="AJ50" s="27"/>
      <c r="AK50" s="27"/>
      <c r="AL50" s="27"/>
      <c r="AM50" s="27"/>
      <c r="AN50" s="55">
        <f t="shared" si="6"/>
        <v>5.2108157352740712</v>
      </c>
      <c r="AO50" s="27"/>
      <c r="AP50" s="24"/>
    </row>
    <row r="51" spans="1:42" ht="15" x14ac:dyDescent="0.2">
      <c r="A51" s="23">
        <v>1925</v>
      </c>
      <c r="B51" s="23"/>
      <c r="C51" s="23"/>
      <c r="D51" s="30"/>
      <c r="E51" s="30"/>
      <c r="F51" s="30">
        <v>257</v>
      </c>
      <c r="G51" s="25">
        <v>720.7</v>
      </c>
      <c r="H51" s="25">
        <v>554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5">
        <v>20251</v>
      </c>
      <c r="Z51" s="23"/>
      <c r="AA51" s="26">
        <f t="shared" si="0"/>
        <v>14.938320408549272</v>
      </c>
      <c r="AB51" s="27"/>
      <c r="AC51" s="24">
        <v>11.15</v>
      </c>
      <c r="AD51" s="27"/>
      <c r="AE51" s="27"/>
      <c r="AF51" s="27"/>
      <c r="AG51" s="27">
        <f t="shared" si="5"/>
        <v>4.8245048994098427</v>
      </c>
      <c r="AH51" s="27"/>
      <c r="AI51" s="27"/>
      <c r="AJ51" s="27"/>
      <c r="AK51" s="27"/>
      <c r="AL51" s="27"/>
      <c r="AM51" s="27"/>
      <c r="AN51" s="55">
        <f t="shared" si="6"/>
        <v>6.5001054007537995</v>
      </c>
      <c r="AO51" s="27"/>
      <c r="AP51" s="24"/>
    </row>
    <row r="52" spans="1:42" ht="15" x14ac:dyDescent="0.2">
      <c r="A52" s="23">
        <v>1926</v>
      </c>
      <c r="B52" s="23"/>
      <c r="C52" s="23"/>
      <c r="D52" s="30"/>
      <c r="E52" s="30"/>
      <c r="F52" s="30">
        <v>265</v>
      </c>
      <c r="G52" s="25">
        <v>1135</v>
      </c>
      <c r="H52" s="25">
        <v>856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31"/>
      <c r="Y52" s="25">
        <v>20977</v>
      </c>
      <c r="Z52" s="23"/>
      <c r="AA52" s="26">
        <f t="shared" si="0"/>
        <v>15.473860412332135</v>
      </c>
      <c r="AB52" s="27"/>
      <c r="AC52" s="24">
        <v>12.586666666666668</v>
      </c>
      <c r="AD52" s="27"/>
      <c r="AE52" s="27"/>
      <c r="AF52" s="27"/>
      <c r="AG52" s="27">
        <f t="shared" si="5"/>
        <v>7.3349504891193407</v>
      </c>
      <c r="AH52" s="27"/>
      <c r="AI52" s="27"/>
      <c r="AJ52" s="27"/>
      <c r="AK52" s="27"/>
      <c r="AL52" s="27"/>
      <c r="AM52" s="27"/>
      <c r="AN52" s="55">
        <f t="shared" si="6"/>
        <v>9.882454735286629</v>
      </c>
      <c r="AO52" s="27"/>
      <c r="AP52" s="24"/>
    </row>
    <row r="53" spans="1:42" ht="15" x14ac:dyDescent="0.2">
      <c r="A53" s="23">
        <v>1927</v>
      </c>
      <c r="B53" s="23"/>
      <c r="C53" s="23"/>
      <c r="D53" s="30"/>
      <c r="E53" s="30"/>
      <c r="F53" s="30">
        <v>306</v>
      </c>
      <c r="G53" s="25">
        <v>727.4</v>
      </c>
      <c r="H53" s="25">
        <v>870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5">
        <v>19526</v>
      </c>
      <c r="Z53" s="23"/>
      <c r="AA53" s="26">
        <f t="shared" si="0"/>
        <v>14.403518063173822</v>
      </c>
      <c r="AB53" s="27"/>
      <c r="AC53" s="24">
        <v>15.343333333333335</v>
      </c>
      <c r="AD53" s="27"/>
      <c r="AE53" s="27"/>
      <c r="AF53" s="27"/>
      <c r="AG53" s="27">
        <f t="shared" si="5"/>
        <v>5.0501550857896236</v>
      </c>
      <c r="AH53" s="27"/>
      <c r="AI53" s="27"/>
      <c r="AJ53" s="27"/>
      <c r="AK53" s="27"/>
      <c r="AL53" s="27"/>
      <c r="AM53" s="27"/>
      <c r="AN53" s="55">
        <f t="shared" si="6"/>
        <v>6.80412623309822</v>
      </c>
      <c r="AO53" s="27"/>
      <c r="AP53" s="24"/>
    </row>
    <row r="54" spans="1:42" ht="15" x14ac:dyDescent="0.2">
      <c r="A54" s="23">
        <v>1928</v>
      </c>
      <c r="B54" s="23"/>
      <c r="C54" s="23"/>
      <c r="D54" s="30"/>
      <c r="E54" s="30"/>
      <c r="F54" s="30">
        <v>507</v>
      </c>
      <c r="G54" s="25">
        <v>1653.2</v>
      </c>
      <c r="H54" s="25">
        <v>1058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5">
        <v>19009</v>
      </c>
      <c r="Z54" s="23"/>
      <c r="AA54" s="26">
        <f>Y54/Y$55*AA$55</f>
        <v>14.022148666540572</v>
      </c>
      <c r="AB54" s="27"/>
      <c r="AC54" s="24">
        <v>19.953333333333333</v>
      </c>
      <c r="AD54" s="27"/>
      <c r="AE54" s="27"/>
      <c r="AF54" s="27"/>
      <c r="AG54" s="27">
        <f t="shared" si="5"/>
        <v>11.789919215054677</v>
      </c>
      <c r="AH54" s="27"/>
      <c r="AI54" s="27"/>
      <c r="AJ54" s="27"/>
      <c r="AK54" s="27"/>
      <c r="AL54" s="27"/>
      <c r="AM54" s="27"/>
      <c r="AN54" s="55">
        <f t="shared" si="6"/>
        <v>15.884680223581565</v>
      </c>
      <c r="AO54" s="27"/>
      <c r="AP54" s="24"/>
    </row>
    <row r="55" spans="1:42" ht="15" x14ac:dyDescent="0.2">
      <c r="A55" s="23">
        <v>1929</v>
      </c>
      <c r="B55" s="23"/>
      <c r="C55" s="23"/>
      <c r="D55" s="30"/>
      <c r="E55" s="30"/>
      <c r="F55" s="30">
        <v>587</v>
      </c>
      <c r="G55" s="25">
        <v>1993.3</v>
      </c>
      <c r="H55" s="25">
        <v>1245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5">
        <v>21148</v>
      </c>
      <c r="Z55" s="24">
        <v>15.6</v>
      </c>
      <c r="AA55" s="32">
        <f>Z55</f>
        <v>15.6</v>
      </c>
      <c r="AB55" s="27"/>
      <c r="AC55" s="24">
        <v>26.018333333333331</v>
      </c>
      <c r="AD55" s="27"/>
      <c r="AE55" s="27"/>
      <c r="AF55" s="27"/>
      <c r="AG55" s="27">
        <f t="shared" si="5"/>
        <v>12.777564102564101</v>
      </c>
      <c r="AH55" s="27"/>
      <c r="AI55" s="27"/>
      <c r="AJ55" s="27"/>
      <c r="AK55" s="27"/>
      <c r="AL55" s="27"/>
      <c r="AM55" s="27"/>
      <c r="AN55" s="55">
        <f t="shared" si="6"/>
        <v>17.21534440595439</v>
      </c>
      <c r="AO55" s="27"/>
      <c r="AP55" s="24"/>
    </row>
    <row r="56" spans="1:42" ht="15" x14ac:dyDescent="0.2">
      <c r="A56" s="23">
        <v>1930</v>
      </c>
      <c r="B56" s="23"/>
      <c r="C56" s="23"/>
      <c r="D56" s="30"/>
      <c r="E56" s="30"/>
      <c r="F56" s="30">
        <v>281</v>
      </c>
      <c r="G56" s="25">
        <v>1756.8</v>
      </c>
      <c r="H56" s="25">
        <v>799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5">
        <v>15147</v>
      </c>
      <c r="Z56" s="24">
        <v>11.7</v>
      </c>
      <c r="AA56" s="32">
        <f t="shared" ref="AA56:AA119" si="7">Z56</f>
        <v>11.7</v>
      </c>
      <c r="AB56" s="27"/>
      <c r="AC56" s="24">
        <v>21.026666666666667</v>
      </c>
      <c r="AD56" s="27"/>
      <c r="AE56" s="27"/>
      <c r="AF56" s="27"/>
      <c r="AG56" s="27">
        <f t="shared" si="5"/>
        <v>15.015384615384617</v>
      </c>
      <c r="AH56" s="27"/>
      <c r="AI56" s="27"/>
      <c r="AJ56" s="27"/>
      <c r="AK56" s="27"/>
      <c r="AL56" s="27"/>
      <c r="AM56" s="27"/>
      <c r="AN56" s="55">
        <f t="shared" si="6"/>
        <v>20.230383151812358</v>
      </c>
      <c r="AO56" s="33"/>
      <c r="AP56" s="24"/>
    </row>
    <row r="57" spans="1:42" ht="15.75" x14ac:dyDescent="0.25">
      <c r="A57" s="23">
        <v>1931</v>
      </c>
      <c r="B57" s="23"/>
      <c r="C57" s="23"/>
      <c r="D57" s="30"/>
      <c r="E57" s="30"/>
      <c r="F57" s="24"/>
      <c r="G57" s="24"/>
      <c r="H57" s="25">
        <v>464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5">
        <v>9315</v>
      </c>
      <c r="Z57" s="24">
        <v>7.7</v>
      </c>
      <c r="AA57" s="32">
        <f t="shared" si="7"/>
        <v>7.7</v>
      </c>
      <c r="AB57" s="27"/>
      <c r="AC57" s="24">
        <v>13.659166666666669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56">
        <f>(AN56+(AN56*(RATE(($A$94-$A$56),0,AN$56,-AN$94))))*((H57*AC57)/AA57)/(((H56*AC56)/AA56)+(((H56*AC56)/AA56)*(RATE(($A$94-$A$56),0,((H$56*AC$56)/AA$56),-((H$94*AC$94)/AA$94)))))</f>
        <v>11.84159456560667</v>
      </c>
      <c r="AO57" s="33"/>
      <c r="AP57" s="24"/>
    </row>
    <row r="58" spans="1:42" ht="15.75" x14ac:dyDescent="0.25">
      <c r="A58" s="23">
        <v>1932</v>
      </c>
      <c r="B58" s="23"/>
      <c r="C58" s="23"/>
      <c r="D58" s="30"/>
      <c r="E58" s="30"/>
      <c r="F58" s="24"/>
      <c r="G58" s="24"/>
      <c r="H58" s="25">
        <v>203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5">
        <v>3484</v>
      </c>
      <c r="Z58" s="24">
        <v>4.2</v>
      </c>
      <c r="AA58" s="32">
        <f t="shared" si="7"/>
        <v>4.2</v>
      </c>
      <c r="AB58" s="27"/>
      <c r="AC58" s="24">
        <v>6.9283333333333319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56">
        <f t="shared" ref="AN58:AN92" si="8">(AN57+(AN57*(RATE(($A$94-$A$56),0,AN$56,-AN$94))))*((H58*AC58)/AA58)/(((H57*AC57)/AA57)+(((H57*AC57)/AA57)*(RATE(($A$94-$A$56),0,((H$56*AC$56)/AA$56),-((H$94*AC$94)/AA$94)))))</f>
        <v>4.9194915265891099</v>
      </c>
      <c r="AO58" s="33"/>
      <c r="AP58" s="24"/>
    </row>
    <row r="59" spans="1:42" ht="15.75" x14ac:dyDescent="0.25">
      <c r="A59" s="23">
        <v>1933</v>
      </c>
      <c r="B59" s="23"/>
      <c r="C59" s="23"/>
      <c r="D59" s="30"/>
      <c r="E59" s="30"/>
      <c r="F59" s="24"/>
      <c r="G59" s="24"/>
      <c r="H59" s="25">
        <v>120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5">
        <v>3894</v>
      </c>
      <c r="Z59" s="24">
        <v>3.7</v>
      </c>
      <c r="AA59" s="32">
        <f t="shared" si="7"/>
        <v>3.7</v>
      </c>
      <c r="AB59" s="27"/>
      <c r="AC59" s="24">
        <v>8.9583333333333339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56">
        <f t="shared" si="8"/>
        <v>4.3585035365988496</v>
      </c>
      <c r="AO59" s="33"/>
      <c r="AP59" s="24"/>
    </row>
    <row r="60" spans="1:42" ht="15.75" x14ac:dyDescent="0.25">
      <c r="A60" s="23">
        <v>1934</v>
      </c>
      <c r="B60" s="23"/>
      <c r="C60" s="23"/>
      <c r="D60" s="30"/>
      <c r="E60" s="30"/>
      <c r="F60" s="24"/>
      <c r="G60" s="24"/>
      <c r="H60" s="25">
        <v>101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5">
        <v>6769</v>
      </c>
      <c r="Z60" s="24">
        <v>4.9000000000000004</v>
      </c>
      <c r="AA60" s="32">
        <f t="shared" si="7"/>
        <v>4.9000000000000004</v>
      </c>
      <c r="AB60" s="27"/>
      <c r="AC60" s="24">
        <v>9.8441666666666681</v>
      </c>
      <c r="AD60" s="27"/>
      <c r="AE60" s="27"/>
      <c r="AF60" s="27"/>
      <c r="AG60" s="27"/>
      <c r="AH60" s="34"/>
      <c r="AI60" s="27"/>
      <c r="AJ60" s="27"/>
      <c r="AK60" s="27"/>
      <c r="AL60" s="27"/>
      <c r="AM60" s="27"/>
      <c r="AN60" s="56">
        <f t="shared" si="8"/>
        <v>3.1082853499941643</v>
      </c>
      <c r="AO60" s="33"/>
      <c r="AP60" s="24"/>
    </row>
    <row r="61" spans="1:42" ht="15.75" x14ac:dyDescent="0.25">
      <c r="A61" s="23">
        <v>1935</v>
      </c>
      <c r="B61" s="23"/>
      <c r="C61" s="23"/>
      <c r="D61" s="30"/>
      <c r="E61" s="30"/>
      <c r="F61" s="24"/>
      <c r="G61" s="24"/>
      <c r="H61" s="25">
        <v>130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5">
        <v>9931</v>
      </c>
      <c r="Z61" s="24">
        <v>6.2</v>
      </c>
      <c r="AA61" s="32">
        <f t="shared" si="7"/>
        <v>6.2</v>
      </c>
      <c r="AB61" s="27"/>
      <c r="AC61" s="24">
        <v>10.599166666666667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56">
        <f t="shared" si="8"/>
        <v>3.4763699021826162</v>
      </c>
      <c r="AO61" s="33"/>
      <c r="AP61" s="24"/>
    </row>
    <row r="62" spans="1:42" ht="15.75" x14ac:dyDescent="0.25">
      <c r="A62" s="23">
        <v>1936</v>
      </c>
      <c r="B62" s="23"/>
      <c r="C62" s="23"/>
      <c r="D62" s="30"/>
      <c r="E62" s="30"/>
      <c r="F62" s="24"/>
      <c r="G62" s="24"/>
      <c r="H62" s="25">
        <v>126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5">
        <v>13910</v>
      </c>
      <c r="Z62" s="24">
        <v>8.1999999999999993</v>
      </c>
      <c r="AA62" s="32">
        <f t="shared" si="7"/>
        <v>8.1999999999999993</v>
      </c>
      <c r="AB62" s="27"/>
      <c r="AC62" s="24">
        <v>15.468333333333334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56">
        <f t="shared" si="8"/>
        <v>3.7965469894261847</v>
      </c>
      <c r="AO62" s="33"/>
      <c r="AP62" s="24"/>
    </row>
    <row r="63" spans="1:42" ht="15.75" x14ac:dyDescent="0.25">
      <c r="A63" s="23">
        <v>1937</v>
      </c>
      <c r="B63" s="23"/>
      <c r="C63" s="23"/>
      <c r="D63" s="30"/>
      <c r="E63" s="30"/>
      <c r="F63" s="24"/>
      <c r="G63" s="35"/>
      <c r="H63" s="36">
        <v>124</v>
      </c>
      <c r="I63" s="3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5">
        <v>16541</v>
      </c>
      <c r="Z63" s="24">
        <v>10.3</v>
      </c>
      <c r="AA63" s="32">
        <f t="shared" si="7"/>
        <v>10.3</v>
      </c>
      <c r="AB63" s="27"/>
      <c r="AC63" s="24">
        <v>15.405833333333335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56">
        <f t="shared" si="8"/>
        <v>3.0251310092296806</v>
      </c>
      <c r="AO63" s="33"/>
      <c r="AP63" s="24"/>
    </row>
    <row r="64" spans="1:42" ht="15.75" x14ac:dyDescent="0.25">
      <c r="A64" s="23">
        <v>1938</v>
      </c>
      <c r="B64" s="23"/>
      <c r="C64" s="23"/>
      <c r="D64" s="30"/>
      <c r="E64" s="30"/>
      <c r="F64" s="24"/>
      <c r="G64" s="35"/>
      <c r="H64" s="36">
        <v>110</v>
      </c>
      <c r="I64" s="3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5">
        <v>13204</v>
      </c>
      <c r="Z64" s="24">
        <v>8.5</v>
      </c>
      <c r="AA64" s="32">
        <f t="shared" si="7"/>
        <v>8.5</v>
      </c>
      <c r="AB64" s="27"/>
      <c r="AC64" s="24">
        <v>11.488333333333335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56">
        <f t="shared" si="8"/>
        <v>2.4762317432543504</v>
      </c>
      <c r="AO64" s="33"/>
      <c r="AP64" s="24"/>
    </row>
    <row r="65" spans="1:42" ht="15.75" x14ac:dyDescent="0.25">
      <c r="A65" s="23">
        <v>1939</v>
      </c>
      <c r="B65" s="23"/>
      <c r="C65" s="23"/>
      <c r="D65" s="30"/>
      <c r="E65" s="30"/>
      <c r="F65" s="24"/>
      <c r="G65" s="35"/>
      <c r="H65" s="36">
        <v>87</v>
      </c>
      <c r="I65" s="3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5">
        <v>15885</v>
      </c>
      <c r="Z65" s="24">
        <v>10</v>
      </c>
      <c r="AA65" s="32">
        <f t="shared" si="7"/>
        <v>10</v>
      </c>
      <c r="AB65" s="27"/>
      <c r="AC65" s="24">
        <v>12.061666666666667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56">
        <f t="shared" si="8"/>
        <v>1.7847321259461242</v>
      </c>
      <c r="AO65" s="33"/>
      <c r="AP65" s="24"/>
    </row>
    <row r="66" spans="1:42" ht="15.75" x14ac:dyDescent="0.25">
      <c r="A66" s="23">
        <v>1940</v>
      </c>
      <c r="B66" s="23"/>
      <c r="C66" s="24"/>
      <c r="D66" s="24"/>
      <c r="E66" s="30"/>
      <c r="F66" s="24"/>
      <c r="G66" s="35"/>
      <c r="H66" s="36">
        <v>140</v>
      </c>
      <c r="I66" s="3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5">
        <v>19943</v>
      </c>
      <c r="Z66" s="24">
        <v>12.2</v>
      </c>
      <c r="AA66" s="32">
        <f t="shared" si="7"/>
        <v>12.2</v>
      </c>
      <c r="AB66" s="27"/>
      <c r="AC66" s="24">
        <v>11.020833333333334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56">
        <f t="shared" si="8"/>
        <v>2.1964184002479183</v>
      </c>
      <c r="AO66" s="33"/>
      <c r="AP66" s="24"/>
    </row>
    <row r="67" spans="1:42" ht="15.75" x14ac:dyDescent="0.25">
      <c r="A67" s="23">
        <v>1941</v>
      </c>
      <c r="B67" s="23"/>
      <c r="C67" s="24"/>
      <c r="D67" s="24"/>
      <c r="E67" s="30"/>
      <c r="F67" s="24"/>
      <c r="G67" s="35"/>
      <c r="H67" s="36">
        <v>111</v>
      </c>
      <c r="I67" s="3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5">
        <v>28576</v>
      </c>
      <c r="Z67" s="24">
        <v>15</v>
      </c>
      <c r="AA67" s="32">
        <f t="shared" si="7"/>
        <v>15</v>
      </c>
      <c r="AB67" s="27"/>
      <c r="AC67" s="24">
        <v>9.8241666666666667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56">
        <f t="shared" si="8"/>
        <v>1.2892758338182786</v>
      </c>
      <c r="AO67" s="33"/>
      <c r="AP67" s="24"/>
    </row>
    <row r="68" spans="1:42" ht="15.75" x14ac:dyDescent="0.25">
      <c r="A68" s="23">
        <v>1942</v>
      </c>
      <c r="B68" s="23"/>
      <c r="C68" s="24"/>
      <c r="D68" s="24"/>
      <c r="E68" s="30"/>
      <c r="F68" s="24"/>
      <c r="G68" s="35"/>
      <c r="H68" s="36">
        <v>118</v>
      </c>
      <c r="I68" s="3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5">
        <v>30932</v>
      </c>
      <c r="Z68" s="24">
        <v>9.9</v>
      </c>
      <c r="AA68" s="32">
        <f t="shared" si="7"/>
        <v>9.9</v>
      </c>
      <c r="AB68" s="27"/>
      <c r="AC68" s="24">
        <v>8.6733333333333302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56">
        <f t="shared" si="8"/>
        <v>1.8721352408543954</v>
      </c>
      <c r="AO68" s="33"/>
      <c r="AP68" s="24"/>
    </row>
    <row r="69" spans="1:42" ht="15.75" x14ac:dyDescent="0.25">
      <c r="A69" s="23">
        <v>1943</v>
      </c>
      <c r="B69" s="23"/>
      <c r="C69" s="24"/>
      <c r="D69" s="24"/>
      <c r="E69" s="30"/>
      <c r="F69" s="24"/>
      <c r="G69" s="35"/>
      <c r="H69" s="36">
        <v>213</v>
      </c>
      <c r="I69" s="3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5">
        <v>29586</v>
      </c>
      <c r="Z69" s="24">
        <v>8.1999999999999993</v>
      </c>
      <c r="AA69" s="32">
        <f t="shared" si="7"/>
        <v>8.1999999999999993</v>
      </c>
      <c r="AB69" s="27"/>
      <c r="AC69" s="24">
        <v>11.504166666666665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56">
        <f t="shared" si="8"/>
        <v>5.5260047199791673</v>
      </c>
      <c r="AO69" s="33"/>
      <c r="AP69" s="24"/>
    </row>
    <row r="70" spans="1:42" ht="15.75" x14ac:dyDescent="0.25">
      <c r="A70" s="23">
        <v>1944</v>
      </c>
      <c r="B70" s="23"/>
      <c r="C70" s="24"/>
      <c r="D70" s="24"/>
      <c r="E70" s="30"/>
      <c r="F70" s="24"/>
      <c r="G70" s="35"/>
      <c r="H70" s="36">
        <v>324</v>
      </c>
      <c r="I70" s="3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5">
        <v>29297</v>
      </c>
      <c r="Z70" s="24">
        <v>10.1</v>
      </c>
      <c r="AA70" s="32">
        <f t="shared" si="7"/>
        <v>10.1</v>
      </c>
      <c r="AB70" s="27"/>
      <c r="AC70" s="24">
        <v>12.468333333333332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56">
        <f t="shared" si="8"/>
        <v>7.5528062434643459</v>
      </c>
      <c r="AO70" s="33"/>
      <c r="AP70" s="24"/>
    </row>
    <row r="71" spans="1:42" ht="15.75" x14ac:dyDescent="0.25">
      <c r="A71" s="23">
        <v>1945</v>
      </c>
      <c r="B71" s="23"/>
      <c r="C71" s="24"/>
      <c r="D71" s="24"/>
      <c r="E71" s="30"/>
      <c r="F71" s="24"/>
      <c r="G71" s="35"/>
      <c r="H71" s="36">
        <v>333</v>
      </c>
      <c r="I71" s="3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5">
        <v>24924</v>
      </c>
      <c r="Z71" s="24">
        <v>13.9</v>
      </c>
      <c r="AA71" s="32">
        <f t="shared" si="7"/>
        <v>13.9</v>
      </c>
      <c r="AB71" s="27"/>
      <c r="AC71" s="24">
        <v>15.155833333333334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56">
        <f t="shared" si="8"/>
        <v>7.0011845245648638</v>
      </c>
      <c r="AO71" s="33"/>
      <c r="AP71" s="24"/>
    </row>
    <row r="72" spans="1:42" ht="15.75" x14ac:dyDescent="0.25">
      <c r="A72" s="23">
        <v>1946</v>
      </c>
      <c r="B72" s="23"/>
      <c r="C72" s="24"/>
      <c r="D72" s="24"/>
      <c r="E72" s="30"/>
      <c r="F72" s="24"/>
      <c r="G72" s="35"/>
      <c r="H72" s="36">
        <v>419</v>
      </c>
      <c r="I72" s="3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5">
        <v>37627</v>
      </c>
      <c r="Z72" s="24">
        <v>27.1</v>
      </c>
      <c r="AA72" s="32">
        <f t="shared" si="7"/>
        <v>27.1</v>
      </c>
      <c r="AB72" s="27"/>
      <c r="AC72" s="24">
        <v>17.080833333333334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56">
        <f t="shared" si="8"/>
        <v>5.1999842067401918</v>
      </c>
      <c r="AO72" s="33"/>
      <c r="AP72" s="24"/>
    </row>
    <row r="73" spans="1:42" ht="15.75" x14ac:dyDescent="0.25">
      <c r="A73" s="23">
        <v>1947</v>
      </c>
      <c r="B73" s="23"/>
      <c r="C73" s="24"/>
      <c r="D73" s="24"/>
      <c r="E73" s="30"/>
      <c r="F73" s="24"/>
      <c r="G73" s="35"/>
      <c r="H73" s="36">
        <v>404</v>
      </c>
      <c r="I73" s="3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5">
        <v>45158</v>
      </c>
      <c r="Z73" s="24">
        <v>37.700000000000003</v>
      </c>
      <c r="AA73" s="32">
        <f t="shared" si="7"/>
        <v>37.700000000000003</v>
      </c>
      <c r="AB73" s="27"/>
      <c r="AC73" s="24">
        <v>15.165833333333333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56">
        <f t="shared" si="8"/>
        <v>3.267687363106738</v>
      </c>
      <c r="AO73" s="33"/>
      <c r="AP73" s="24"/>
    </row>
    <row r="74" spans="1:42" ht="15.75" x14ac:dyDescent="0.25">
      <c r="A74" s="23">
        <v>1948</v>
      </c>
      <c r="B74" s="23"/>
      <c r="C74" s="24"/>
      <c r="D74" s="24"/>
      <c r="E74" s="30"/>
      <c r="F74" s="24"/>
      <c r="G74" s="35"/>
      <c r="H74" s="36">
        <v>223</v>
      </c>
      <c r="I74" s="37"/>
      <c r="J74" s="25">
        <v>4</v>
      </c>
      <c r="K74" s="27">
        <v>6.3200000000000006E-2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5">
        <v>51884</v>
      </c>
      <c r="Z74" s="24">
        <v>44.7</v>
      </c>
      <c r="AA74" s="32">
        <f t="shared" si="7"/>
        <v>44.7</v>
      </c>
      <c r="AB74" s="27"/>
      <c r="AC74" s="24">
        <v>15.532499999999999</v>
      </c>
      <c r="AD74" s="27"/>
      <c r="AE74" s="27"/>
      <c r="AF74" s="27"/>
      <c r="AG74" s="27"/>
      <c r="AH74" s="27">
        <f t="shared" ref="AH74:AH105" si="9">(K74/AA74)*100</f>
        <v>0.14138702460850114</v>
      </c>
      <c r="AI74" s="27"/>
      <c r="AJ74" s="27"/>
      <c r="AK74" s="27"/>
      <c r="AL74" s="27"/>
      <c r="AM74" s="27"/>
      <c r="AN74" s="56">
        <f t="shared" si="8"/>
        <v>1.5909585842151885</v>
      </c>
      <c r="AO74" s="33"/>
      <c r="AP74" s="24"/>
    </row>
    <row r="75" spans="1:42" ht="15.75" x14ac:dyDescent="0.25">
      <c r="A75" s="23">
        <v>1949</v>
      </c>
      <c r="B75" s="23"/>
      <c r="C75" s="30"/>
      <c r="D75" s="24"/>
      <c r="E75" s="30"/>
      <c r="F75" s="24"/>
      <c r="G75" s="35"/>
      <c r="H75" s="36">
        <v>126</v>
      </c>
      <c r="I75" s="37"/>
      <c r="J75" s="25">
        <v>6</v>
      </c>
      <c r="K75" s="27">
        <v>8.8999999999999996E-2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5">
        <v>44150</v>
      </c>
      <c r="Z75" s="24">
        <v>41.8</v>
      </c>
      <c r="AA75" s="32">
        <f t="shared" si="7"/>
        <v>41.8</v>
      </c>
      <c r="AB75" s="27"/>
      <c r="AC75" s="24">
        <v>15.230000000000002</v>
      </c>
      <c r="AD75" s="27"/>
      <c r="AE75" s="27"/>
      <c r="AF75" s="27"/>
      <c r="AG75" s="27"/>
      <c r="AH75" s="27">
        <f t="shared" si="9"/>
        <v>0.21291866028708134</v>
      </c>
      <c r="AI75" s="27"/>
      <c r="AJ75" s="27"/>
      <c r="AK75" s="27"/>
      <c r="AL75" s="27"/>
      <c r="AM75" s="27"/>
      <c r="AN75" s="56">
        <f t="shared" si="8"/>
        <v>0.96249904225530847</v>
      </c>
      <c r="AO75" s="33"/>
      <c r="AP75" s="24"/>
    </row>
    <row r="76" spans="1:42" ht="15.75" x14ac:dyDescent="0.25">
      <c r="A76" s="23">
        <v>1950</v>
      </c>
      <c r="B76" s="23"/>
      <c r="C76" s="30"/>
      <c r="D76" s="24"/>
      <c r="E76" s="30"/>
      <c r="F76" s="24"/>
      <c r="G76" s="35"/>
      <c r="H76" s="36">
        <v>219</v>
      </c>
      <c r="I76" s="37"/>
      <c r="J76" s="25">
        <v>5</v>
      </c>
      <c r="K76" s="27">
        <v>0.18630000000000002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5">
        <v>60893</v>
      </c>
      <c r="Z76" s="24">
        <v>50.8</v>
      </c>
      <c r="AA76" s="32">
        <f t="shared" si="7"/>
        <v>50.8</v>
      </c>
      <c r="AB76" s="27"/>
      <c r="AC76" s="24">
        <v>18.399999999999995</v>
      </c>
      <c r="AD76" s="27"/>
      <c r="AE76" s="27"/>
      <c r="AF76" s="27"/>
      <c r="AG76" s="27"/>
      <c r="AH76" s="27">
        <f t="shared" si="9"/>
        <v>0.36673228346456699</v>
      </c>
      <c r="AI76" s="27"/>
      <c r="AJ76" s="27"/>
      <c r="AK76" s="27"/>
      <c r="AL76" s="27"/>
      <c r="AM76" s="27"/>
      <c r="AN76" s="56">
        <f t="shared" si="8"/>
        <v>1.6982058484732769</v>
      </c>
      <c r="AO76" s="33"/>
      <c r="AP76" s="24"/>
    </row>
    <row r="77" spans="1:42" ht="15.75" x14ac:dyDescent="0.25">
      <c r="A77" s="23">
        <v>1951</v>
      </c>
      <c r="B77" s="23"/>
      <c r="C77" s="30"/>
      <c r="D77" s="24"/>
      <c r="E77" s="30"/>
      <c r="F77" s="24"/>
      <c r="G77" s="35"/>
      <c r="H77" s="36">
        <v>235</v>
      </c>
      <c r="I77" s="37"/>
      <c r="J77" s="25">
        <v>9</v>
      </c>
      <c r="K77" s="27">
        <v>0.20150000000000001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5">
        <v>75428</v>
      </c>
      <c r="Z77" s="24">
        <v>52.8</v>
      </c>
      <c r="AA77" s="32">
        <f t="shared" si="7"/>
        <v>52.8</v>
      </c>
      <c r="AB77" s="27"/>
      <c r="AC77" s="24">
        <v>22.334999999999997</v>
      </c>
      <c r="AD77" s="27"/>
      <c r="AE77" s="27"/>
      <c r="AF77" s="27"/>
      <c r="AG77" s="27"/>
      <c r="AH77" s="27">
        <f t="shared" si="9"/>
        <v>0.3816287878787879</v>
      </c>
      <c r="AI77" s="27"/>
      <c r="AJ77" s="27"/>
      <c r="AK77" s="27"/>
      <c r="AL77" s="27"/>
      <c r="AM77" s="27"/>
      <c r="AN77" s="56">
        <f t="shared" si="8"/>
        <v>2.1731913638484519</v>
      </c>
      <c r="AO77" s="33"/>
      <c r="AP77" s="24"/>
    </row>
    <row r="78" spans="1:42" ht="15.75" x14ac:dyDescent="0.25">
      <c r="A78" s="23">
        <v>1952</v>
      </c>
      <c r="B78" s="23"/>
      <c r="C78" s="30"/>
      <c r="D78" s="24"/>
      <c r="E78" s="30"/>
      <c r="F78" s="24"/>
      <c r="G78" s="35"/>
      <c r="H78" s="36">
        <v>288</v>
      </c>
      <c r="I78" s="37"/>
      <c r="J78" s="25">
        <v>16</v>
      </c>
      <c r="K78" s="27">
        <v>0.37380000000000002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5">
        <v>72757</v>
      </c>
      <c r="Z78" s="24">
        <v>53.8</v>
      </c>
      <c r="AA78" s="32">
        <f t="shared" si="7"/>
        <v>53.8</v>
      </c>
      <c r="AB78" s="27"/>
      <c r="AC78" s="24">
        <v>24.497500000000002</v>
      </c>
      <c r="AD78" s="27"/>
      <c r="AE78" s="27"/>
      <c r="AF78" s="27"/>
      <c r="AG78" s="27"/>
      <c r="AH78" s="27">
        <f t="shared" si="9"/>
        <v>0.69479553903345737</v>
      </c>
      <c r="AI78" s="27"/>
      <c r="AJ78" s="27"/>
      <c r="AK78" s="27"/>
      <c r="AL78" s="27"/>
      <c r="AM78" s="27"/>
      <c r="AN78" s="56">
        <f t="shared" si="8"/>
        <v>2.9274940407504859</v>
      </c>
      <c r="AO78" s="33"/>
      <c r="AP78" s="24"/>
    </row>
    <row r="79" spans="1:42" ht="15.75" x14ac:dyDescent="0.25">
      <c r="A79" s="23">
        <v>1953</v>
      </c>
      <c r="B79" s="23"/>
      <c r="C79" s="30"/>
      <c r="D79" s="24"/>
      <c r="E79" s="30"/>
      <c r="F79" s="24"/>
      <c r="G79" s="35"/>
      <c r="H79" s="36">
        <v>295</v>
      </c>
      <c r="I79" s="37"/>
      <c r="J79" s="25">
        <v>23</v>
      </c>
      <c r="K79" s="27">
        <v>0.77910000000000001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5">
        <v>72638</v>
      </c>
      <c r="Z79" s="24">
        <v>58.5</v>
      </c>
      <c r="AA79" s="32">
        <f t="shared" si="7"/>
        <v>58.5</v>
      </c>
      <c r="AB79" s="27"/>
      <c r="AC79" s="24">
        <v>24.731666666666666</v>
      </c>
      <c r="AD79" s="27"/>
      <c r="AE79" s="27"/>
      <c r="AF79" s="27"/>
      <c r="AG79" s="27"/>
      <c r="AH79" s="27">
        <f t="shared" si="9"/>
        <v>1.3317948717948718</v>
      </c>
      <c r="AI79" s="27"/>
      <c r="AJ79" s="27"/>
      <c r="AK79" s="27"/>
      <c r="AL79" s="27"/>
      <c r="AM79" s="27"/>
      <c r="AN79" s="56">
        <f t="shared" si="8"/>
        <v>2.842952102868213</v>
      </c>
      <c r="AO79" s="33"/>
      <c r="AP79" s="24"/>
    </row>
    <row r="80" spans="1:42" ht="15.75" x14ac:dyDescent="0.25">
      <c r="A80" s="23">
        <v>1954</v>
      </c>
      <c r="B80" s="23"/>
      <c r="C80" s="30"/>
      <c r="D80" s="24"/>
      <c r="E80" s="30"/>
      <c r="F80" s="24"/>
      <c r="G80" s="24"/>
      <c r="H80" s="25">
        <v>387</v>
      </c>
      <c r="I80" s="27"/>
      <c r="J80" s="25">
        <v>37</v>
      </c>
      <c r="K80" s="27">
        <v>1.4444999999999999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5">
        <v>70369</v>
      </c>
      <c r="Z80" s="24">
        <v>60</v>
      </c>
      <c r="AA80" s="32">
        <f t="shared" si="7"/>
        <v>60</v>
      </c>
      <c r="AB80" s="27"/>
      <c r="AC80" s="24">
        <v>29.689166666666665</v>
      </c>
      <c r="AD80" s="27"/>
      <c r="AE80" s="27"/>
      <c r="AF80" s="27"/>
      <c r="AG80" s="27"/>
      <c r="AH80" s="27">
        <f t="shared" si="9"/>
        <v>2.4074999999999998</v>
      </c>
      <c r="AI80" s="27"/>
      <c r="AJ80" s="27"/>
      <c r="AK80" s="27"/>
      <c r="AL80" s="27"/>
      <c r="AM80" s="27"/>
      <c r="AN80" s="56">
        <f>(AN79+(AN79*(RATE(($A$94-$A$56),0,AN$56,-AN$94))))*((H80*AC80)/AA80)/(((H79*AC79)/AA79)+(((H79*AC79)/AA79)*(RATE(($A$94-$A$56),0,((H$56*AC$56)/AA$56),-((H$94*AC$94)/AA$94)))))</f>
        <v>4.4575240827328884</v>
      </c>
      <c r="AO80" s="33"/>
      <c r="AP80" s="24"/>
    </row>
    <row r="81" spans="1:42" ht="15.75" x14ac:dyDescent="0.25">
      <c r="A81" s="23">
        <v>1955</v>
      </c>
      <c r="B81" s="23"/>
      <c r="C81" s="30"/>
      <c r="D81" s="24"/>
      <c r="E81" s="30"/>
      <c r="F81" s="24"/>
      <c r="G81" s="24"/>
      <c r="H81" s="25">
        <v>683</v>
      </c>
      <c r="I81" s="27"/>
      <c r="J81" s="25">
        <v>67</v>
      </c>
      <c r="K81" s="27">
        <v>2.1656999999999997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5">
        <v>82006</v>
      </c>
      <c r="Z81" s="24">
        <v>68.8</v>
      </c>
      <c r="AA81" s="32">
        <f t="shared" si="7"/>
        <v>68.8</v>
      </c>
      <c r="AB81" s="27"/>
      <c r="AC81" s="24">
        <v>40.493333333333332</v>
      </c>
      <c r="AD81" s="27"/>
      <c r="AE81" s="27"/>
      <c r="AF81" s="27"/>
      <c r="AG81" s="27"/>
      <c r="AH81" s="27">
        <f t="shared" si="9"/>
        <v>3.1478197674418604</v>
      </c>
      <c r="AI81" s="27"/>
      <c r="AJ81" s="27"/>
      <c r="AK81" s="27"/>
      <c r="AL81" s="27"/>
      <c r="AM81" s="27"/>
      <c r="AN81" s="56">
        <f t="shared" si="8"/>
        <v>9.5551550160263439</v>
      </c>
      <c r="AO81" s="33"/>
      <c r="AP81" s="24"/>
    </row>
    <row r="82" spans="1:42" ht="15.75" x14ac:dyDescent="0.25">
      <c r="A82" s="23">
        <v>1956</v>
      </c>
      <c r="B82" s="23"/>
      <c r="C82" s="30"/>
      <c r="D82" s="24"/>
      <c r="E82" s="30"/>
      <c r="F82" s="24"/>
      <c r="G82" s="24"/>
      <c r="H82" s="25">
        <v>673</v>
      </c>
      <c r="I82" s="27"/>
      <c r="J82" s="25">
        <v>53</v>
      </c>
      <c r="K82" s="27">
        <v>1.8819999999999999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3"/>
      <c r="Z82" s="24">
        <v>73.7</v>
      </c>
      <c r="AA82" s="32">
        <f t="shared" si="7"/>
        <v>73.7</v>
      </c>
      <c r="AB82" s="27"/>
      <c r="AC82" s="24">
        <v>46.623333333333335</v>
      </c>
      <c r="AD82" s="27"/>
      <c r="AE82" s="27"/>
      <c r="AF82" s="27"/>
      <c r="AG82" s="27"/>
      <c r="AH82" s="27">
        <f t="shared" si="9"/>
        <v>2.5535956580732697</v>
      </c>
      <c r="AI82" s="27"/>
      <c r="AJ82" s="27"/>
      <c r="AK82" s="27"/>
      <c r="AL82" s="27"/>
      <c r="AM82" s="27"/>
      <c r="AN82" s="56">
        <f t="shared" si="8"/>
        <v>10.333770376327248</v>
      </c>
      <c r="AO82" s="33"/>
      <c r="AP82" s="24"/>
    </row>
    <row r="83" spans="1:42" ht="15.75" x14ac:dyDescent="0.25">
      <c r="A83" s="23">
        <v>1957</v>
      </c>
      <c r="B83" s="23"/>
      <c r="C83" s="30"/>
      <c r="D83" s="24"/>
      <c r="E83" s="30"/>
      <c r="F83" s="24"/>
      <c r="G83" s="24"/>
      <c r="H83" s="25">
        <v>585</v>
      </c>
      <c r="I83" s="27"/>
      <c r="J83" s="25">
        <v>17</v>
      </c>
      <c r="K83" s="27">
        <v>1.2022999999999999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3"/>
      <c r="Z83" s="24">
        <v>75.7</v>
      </c>
      <c r="AA83" s="32">
        <f t="shared" si="7"/>
        <v>75.7</v>
      </c>
      <c r="AB83" s="27"/>
      <c r="AC83" s="24">
        <v>44.38</v>
      </c>
      <c r="AD83" s="27"/>
      <c r="AE83" s="27"/>
      <c r="AF83" s="27"/>
      <c r="AG83" s="27"/>
      <c r="AH83" s="27">
        <f t="shared" si="9"/>
        <v>1.5882430647291941</v>
      </c>
      <c r="AI83" s="27"/>
      <c r="AJ83" s="27"/>
      <c r="AK83" s="27"/>
      <c r="AL83" s="27"/>
      <c r="AM83" s="27"/>
      <c r="AN83" s="56">
        <f t="shared" si="8"/>
        <v>8.5004352238330725</v>
      </c>
      <c r="AO83" s="33"/>
      <c r="AP83" s="24"/>
    </row>
    <row r="84" spans="1:42" ht="15.75" x14ac:dyDescent="0.25">
      <c r="A84" s="23">
        <v>1958</v>
      </c>
      <c r="B84" s="23"/>
      <c r="C84" s="30"/>
      <c r="D84" s="24"/>
      <c r="E84" s="30"/>
      <c r="F84" s="24"/>
      <c r="G84" s="24"/>
      <c r="H84" s="25">
        <v>589</v>
      </c>
      <c r="I84" s="27"/>
      <c r="J84" s="25">
        <v>42</v>
      </c>
      <c r="K84" s="27">
        <v>1.0706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3"/>
      <c r="Z84" s="24">
        <v>71.3</v>
      </c>
      <c r="AA84" s="32">
        <f t="shared" si="7"/>
        <v>71.3</v>
      </c>
      <c r="AB84" s="27"/>
      <c r="AC84" s="24">
        <v>46.238333333333323</v>
      </c>
      <c r="AD84" s="27"/>
      <c r="AE84" s="27"/>
      <c r="AF84" s="27"/>
      <c r="AG84" s="27"/>
      <c r="AH84" s="27">
        <f t="shared" si="9"/>
        <v>1.5015427769985976</v>
      </c>
      <c r="AI84" s="27"/>
      <c r="AJ84" s="27"/>
      <c r="AK84" s="27"/>
      <c r="AL84" s="27"/>
      <c r="AM84" s="27"/>
      <c r="AN84" s="56">
        <f t="shared" si="8"/>
        <v>9.6673575521456367</v>
      </c>
      <c r="AO84" s="33"/>
      <c r="AP84" s="24"/>
    </row>
    <row r="85" spans="1:42" ht="15.75" x14ac:dyDescent="0.25">
      <c r="A85" s="23">
        <v>1959</v>
      </c>
      <c r="B85" s="23"/>
      <c r="C85" s="30"/>
      <c r="D85" s="24"/>
      <c r="E85" s="30"/>
      <c r="F85" s="24"/>
      <c r="G85" s="24"/>
      <c r="H85" s="25">
        <v>835</v>
      </c>
      <c r="I85" s="27"/>
      <c r="J85" s="25">
        <v>49</v>
      </c>
      <c r="K85" s="27">
        <v>1.4310999999999998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3"/>
      <c r="Z85" s="24">
        <v>81.8</v>
      </c>
      <c r="AA85" s="32">
        <f t="shared" si="7"/>
        <v>81.8</v>
      </c>
      <c r="AB85" s="27"/>
      <c r="AC85" s="24">
        <v>57.379166666666663</v>
      </c>
      <c r="AD85" s="27"/>
      <c r="AE85" s="27"/>
      <c r="AF85" s="27"/>
      <c r="AG85" s="27"/>
      <c r="AH85" s="27">
        <f t="shared" si="9"/>
        <v>1.7495110024449878</v>
      </c>
      <c r="AI85" s="27"/>
      <c r="AJ85" s="27"/>
      <c r="AK85" s="27"/>
      <c r="AL85" s="27"/>
      <c r="AM85" s="27"/>
      <c r="AN85" s="56">
        <f t="shared" si="8"/>
        <v>15.137467396442839</v>
      </c>
      <c r="AO85" s="33"/>
      <c r="AP85" s="24"/>
    </row>
    <row r="86" spans="1:42" ht="15.75" x14ac:dyDescent="0.25">
      <c r="A86" s="23">
        <v>1960</v>
      </c>
      <c r="B86" s="23"/>
      <c r="C86" s="30"/>
      <c r="D86" s="24"/>
      <c r="E86" s="30"/>
      <c r="F86" s="24"/>
      <c r="G86" s="24"/>
      <c r="H86" s="25">
        <v>844</v>
      </c>
      <c r="I86" s="27"/>
      <c r="J86" s="25">
        <v>51</v>
      </c>
      <c r="K86" s="27">
        <v>1.5350999999999999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3"/>
      <c r="Z86" s="24">
        <v>83.2</v>
      </c>
      <c r="AA86" s="32">
        <f t="shared" si="7"/>
        <v>83.2</v>
      </c>
      <c r="AB86" s="27"/>
      <c r="AC86" s="24">
        <v>55.849999999999994</v>
      </c>
      <c r="AD86" s="27"/>
      <c r="AE86" s="27"/>
      <c r="AF86" s="27"/>
      <c r="AG86" s="27"/>
      <c r="AH86" s="27">
        <f t="shared" si="9"/>
        <v>1.845072115384615</v>
      </c>
      <c r="AI86" s="27"/>
      <c r="AJ86" s="27"/>
      <c r="AK86" s="27"/>
      <c r="AL86" s="27"/>
      <c r="AM86" s="27"/>
      <c r="AN86" s="56">
        <f t="shared" si="8"/>
        <v>14.951820598253263</v>
      </c>
      <c r="AO86" s="33"/>
      <c r="AP86" s="24"/>
    </row>
    <row r="87" spans="1:42" ht="15.75" x14ac:dyDescent="0.25">
      <c r="A87" s="23">
        <v>1961</v>
      </c>
      <c r="B87" s="23"/>
      <c r="C87" s="30"/>
      <c r="D87" s="24"/>
      <c r="E87" s="30"/>
      <c r="F87" s="24"/>
      <c r="G87" s="24"/>
      <c r="H87" s="25">
        <v>954</v>
      </c>
      <c r="I87" s="25">
        <v>1724</v>
      </c>
      <c r="J87" s="25">
        <v>46</v>
      </c>
      <c r="K87" s="27">
        <v>2.0032999999999999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3"/>
      <c r="Z87" s="24">
        <v>83.6</v>
      </c>
      <c r="AA87" s="32">
        <f t="shared" si="7"/>
        <v>83.6</v>
      </c>
      <c r="AB87" s="27"/>
      <c r="AC87" s="24">
        <v>66.272499999999994</v>
      </c>
      <c r="AD87" s="27"/>
      <c r="AE87" s="27"/>
      <c r="AF87" s="27"/>
      <c r="AG87" s="27"/>
      <c r="AH87" s="27">
        <f t="shared" si="9"/>
        <v>2.396291866028708</v>
      </c>
      <c r="AI87" s="27"/>
      <c r="AJ87" s="27"/>
      <c r="AK87" s="27"/>
      <c r="AL87" s="27"/>
      <c r="AM87" s="27"/>
      <c r="AN87" s="56">
        <f t="shared" si="8"/>
        <v>20.380423206523467</v>
      </c>
      <c r="AO87" s="33"/>
      <c r="AP87" s="24"/>
    </row>
    <row r="88" spans="1:42" ht="15.75" x14ac:dyDescent="0.25">
      <c r="A88" s="23">
        <v>1962</v>
      </c>
      <c r="B88" s="23"/>
      <c r="C88" s="30"/>
      <c r="D88" s="24"/>
      <c r="E88" s="30"/>
      <c r="F88" s="24"/>
      <c r="G88" s="24"/>
      <c r="H88" s="25">
        <v>853</v>
      </c>
      <c r="I88" s="25">
        <v>1667</v>
      </c>
      <c r="J88" s="25">
        <v>65</v>
      </c>
      <c r="K88" s="27">
        <v>2.2519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3"/>
      <c r="Z88" s="24">
        <v>90.9</v>
      </c>
      <c r="AA88" s="32">
        <f t="shared" si="7"/>
        <v>90.9</v>
      </c>
      <c r="AB88" s="27"/>
      <c r="AC88" s="24">
        <v>62.382499999999993</v>
      </c>
      <c r="AD88" s="27"/>
      <c r="AE88" s="27"/>
      <c r="AF88" s="27"/>
      <c r="AG88" s="27"/>
      <c r="AH88" s="27">
        <f t="shared" si="9"/>
        <v>2.4773377337733771</v>
      </c>
      <c r="AI88" s="27"/>
      <c r="AJ88" s="27"/>
      <c r="AK88" s="27"/>
      <c r="AL88" s="27"/>
      <c r="AM88" s="27"/>
      <c r="AN88" s="56">
        <f t="shared" si="8"/>
        <v>16.109113353446372</v>
      </c>
      <c r="AO88" s="33"/>
      <c r="AP88" s="24"/>
    </row>
    <row r="89" spans="1:42" ht="15.75" x14ac:dyDescent="0.25">
      <c r="A89" s="23">
        <v>1963</v>
      </c>
      <c r="B89" s="23"/>
      <c r="C89" s="30"/>
      <c r="D89" s="24"/>
      <c r="E89" s="24"/>
      <c r="F89" s="24"/>
      <c r="G89" s="24"/>
      <c r="H89" s="25">
        <v>861</v>
      </c>
      <c r="I89" s="25">
        <v>1479</v>
      </c>
      <c r="J89" s="25">
        <v>54</v>
      </c>
      <c r="K89" s="27">
        <v>2.5358000000000001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3"/>
      <c r="Z89" s="24">
        <v>97.7</v>
      </c>
      <c r="AA89" s="32">
        <f t="shared" si="7"/>
        <v>97.7</v>
      </c>
      <c r="AB89" s="27"/>
      <c r="AC89" s="24">
        <v>69.864999999999995</v>
      </c>
      <c r="AD89" s="27"/>
      <c r="AE89" s="27"/>
      <c r="AF89" s="27"/>
      <c r="AG89" s="27"/>
      <c r="AH89" s="27">
        <f t="shared" si="9"/>
        <v>2.5954964176049131</v>
      </c>
      <c r="AI89" s="27"/>
      <c r="AJ89" s="27"/>
      <c r="AK89" s="27"/>
      <c r="AL89" s="27"/>
      <c r="AM89" s="27"/>
      <c r="AN89" s="56">
        <f t="shared" si="8"/>
        <v>17.301267968349954</v>
      </c>
      <c r="AO89" s="33"/>
      <c r="AP89" s="24"/>
    </row>
    <row r="90" spans="1:42" ht="15.75" x14ac:dyDescent="0.25">
      <c r="A90" s="23">
        <v>1964</v>
      </c>
      <c r="B90" s="23"/>
      <c r="C90" s="30"/>
      <c r="D90" s="24"/>
      <c r="E90" s="24"/>
      <c r="F90" s="24"/>
      <c r="G90" s="24"/>
      <c r="H90" s="25">
        <v>854</v>
      </c>
      <c r="I90" s="25">
        <v>1797</v>
      </c>
      <c r="J90" s="25">
        <v>73</v>
      </c>
      <c r="K90" s="27">
        <v>2.3029000000000002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3"/>
      <c r="Z90" s="24">
        <v>107.3</v>
      </c>
      <c r="AA90" s="32">
        <f t="shared" si="7"/>
        <v>107.3</v>
      </c>
      <c r="AB90" s="27"/>
      <c r="AC90" s="24">
        <v>81.368333333333339</v>
      </c>
      <c r="AD90" s="27"/>
      <c r="AE90" s="27"/>
      <c r="AF90" s="27"/>
      <c r="AG90" s="27"/>
      <c r="AH90" s="27">
        <f t="shared" si="9"/>
        <v>2.1462255358807085</v>
      </c>
      <c r="AI90" s="27"/>
      <c r="AJ90" s="27"/>
      <c r="AK90" s="27"/>
      <c r="AL90" s="27"/>
      <c r="AM90" s="27"/>
      <c r="AN90" s="56">
        <f t="shared" si="8"/>
        <v>18.582717215862949</v>
      </c>
      <c r="AO90" s="33"/>
      <c r="AP90" s="24"/>
    </row>
    <row r="91" spans="1:42" ht="15.75" x14ac:dyDescent="0.25">
      <c r="A91" s="23">
        <v>1965</v>
      </c>
      <c r="B91" s="23"/>
      <c r="C91" s="30"/>
      <c r="D91" s="24"/>
      <c r="E91" s="24"/>
      <c r="F91" s="24"/>
      <c r="G91" s="24"/>
      <c r="H91" s="25">
        <v>1008</v>
      </c>
      <c r="I91" s="25">
        <v>1893</v>
      </c>
      <c r="J91" s="25">
        <v>64</v>
      </c>
      <c r="K91" s="27">
        <v>3.2536999999999998</v>
      </c>
      <c r="L91" s="25">
        <v>2125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3"/>
      <c r="Z91" s="24">
        <v>120.4</v>
      </c>
      <c r="AA91" s="32">
        <f t="shared" si="7"/>
        <v>120.4</v>
      </c>
      <c r="AB91" s="27"/>
      <c r="AC91" s="24">
        <v>88.169999999999973</v>
      </c>
      <c r="AD91" s="27"/>
      <c r="AE91" s="27"/>
      <c r="AF91" s="27"/>
      <c r="AG91" s="27"/>
      <c r="AH91" s="27">
        <f t="shared" si="9"/>
        <v>2.7024086378737535</v>
      </c>
      <c r="AI91" s="27"/>
      <c r="AJ91" s="27"/>
      <c r="AK91" s="27"/>
      <c r="AL91" s="27"/>
      <c r="AM91" s="27"/>
      <c r="AN91" s="56">
        <f t="shared" si="8"/>
        <v>21.629003063644191</v>
      </c>
      <c r="AO91" s="33"/>
      <c r="AP91" s="24"/>
    </row>
    <row r="92" spans="1:42" ht="15.75" x14ac:dyDescent="0.25">
      <c r="A92" s="23">
        <v>1966</v>
      </c>
      <c r="B92" s="23"/>
      <c r="C92" s="30"/>
      <c r="D92" s="24"/>
      <c r="E92" s="24"/>
      <c r="F92" s="24"/>
      <c r="G92" s="24"/>
      <c r="H92" s="25">
        <v>995</v>
      </c>
      <c r="I92" s="25">
        <v>1746</v>
      </c>
      <c r="J92" s="25">
        <v>76</v>
      </c>
      <c r="K92" s="27">
        <v>3.3290999999999999</v>
      </c>
      <c r="L92" s="25">
        <v>2377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3"/>
      <c r="Z92" s="24">
        <v>130.6</v>
      </c>
      <c r="AA92" s="32">
        <f t="shared" si="7"/>
        <v>130.6</v>
      </c>
      <c r="AB92" s="27"/>
      <c r="AC92" s="24">
        <v>85.256666666666661</v>
      </c>
      <c r="AD92" s="27"/>
      <c r="AE92" s="27"/>
      <c r="AF92" s="27"/>
      <c r="AG92" s="27"/>
      <c r="AH92" s="27">
        <f t="shared" si="9"/>
        <v>2.5490811638591118</v>
      </c>
      <c r="AI92" s="27"/>
      <c r="AJ92" s="27"/>
      <c r="AK92" s="27"/>
      <c r="AL92" s="27"/>
      <c r="AM92" s="27"/>
      <c r="AN92" s="56">
        <f t="shared" si="8"/>
        <v>19.43461027289138</v>
      </c>
      <c r="AO92" s="33"/>
      <c r="AP92" s="24"/>
    </row>
    <row r="93" spans="1:42" ht="15.75" x14ac:dyDescent="0.25">
      <c r="A93" s="23">
        <v>1967</v>
      </c>
      <c r="B93" s="23"/>
      <c r="C93" s="30"/>
      <c r="D93" s="24"/>
      <c r="E93" s="24"/>
      <c r="F93" s="24"/>
      <c r="G93" s="24"/>
      <c r="H93" s="25">
        <v>1496</v>
      </c>
      <c r="I93" s="25">
        <v>2384</v>
      </c>
      <c r="J93" s="25">
        <v>138</v>
      </c>
      <c r="K93" s="27">
        <v>8.2584999999999997</v>
      </c>
      <c r="L93" s="25">
        <v>2975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3"/>
      <c r="Z93" s="24">
        <v>132.80000000000001</v>
      </c>
      <c r="AA93" s="32">
        <f t="shared" si="7"/>
        <v>132.80000000000001</v>
      </c>
      <c r="AB93" s="27"/>
      <c r="AC93" s="24">
        <v>91.928333333333327</v>
      </c>
      <c r="AD93" s="27"/>
      <c r="AE93" s="27"/>
      <c r="AF93" s="27"/>
      <c r="AG93" s="27"/>
      <c r="AH93" s="27">
        <f t="shared" si="9"/>
        <v>6.2187499999999991</v>
      </c>
      <c r="AI93" s="27"/>
      <c r="AJ93" s="27"/>
      <c r="AK93" s="27"/>
      <c r="AL93" s="27"/>
      <c r="AM93" s="27"/>
      <c r="AN93" s="56">
        <f>(AN92+(AN92*(RATE(($A$94-$A$56),0,AN$56,-AN$94))))*((H93*AC93)/AA93)/(((H92*AC92)/AA92)+(((H92*AC92)/AA92)*(RATE(($A$94-$A$56),0,((H$56*AC$56)/AA$56),-((H$94*AC$94)/AA$94)))))</f>
        <v>31.639998604501738</v>
      </c>
      <c r="AO93" s="27"/>
      <c r="AP93" s="24"/>
    </row>
    <row r="94" spans="1:42" ht="15" x14ac:dyDescent="0.2">
      <c r="A94" s="23">
        <v>1968</v>
      </c>
      <c r="B94" s="23"/>
      <c r="C94" s="30"/>
      <c r="D94" s="24"/>
      <c r="E94" s="24"/>
      <c r="F94" s="24"/>
      <c r="G94" s="24"/>
      <c r="H94" s="25">
        <v>2407</v>
      </c>
      <c r="I94" s="25">
        <v>3932</v>
      </c>
      <c r="J94" s="25">
        <v>174</v>
      </c>
      <c r="K94" s="27">
        <v>12.58</v>
      </c>
      <c r="L94" s="25">
        <v>4462</v>
      </c>
      <c r="M94" s="27">
        <v>43.6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3"/>
      <c r="Z94" s="24">
        <v>147.9</v>
      </c>
      <c r="AA94" s="32">
        <f t="shared" si="7"/>
        <v>147.9</v>
      </c>
      <c r="AB94" s="27"/>
      <c r="AC94" s="24">
        <v>98.694166666666661</v>
      </c>
      <c r="AD94" s="27"/>
      <c r="AE94" s="27"/>
      <c r="AF94" s="27"/>
      <c r="AG94" s="27"/>
      <c r="AH94" s="27">
        <f t="shared" si="9"/>
        <v>8.5057471264367823</v>
      </c>
      <c r="AI94" s="27">
        <f t="shared" ref="AI94:AI133" si="10">(M94/AA94)*100</f>
        <v>29.479377958079784</v>
      </c>
      <c r="AJ94" s="27"/>
      <c r="AK94" s="27"/>
      <c r="AL94" s="27"/>
      <c r="AM94" s="27"/>
      <c r="AN94" s="57">
        <f t="shared" ref="AN94:AN109" si="11">AI94/AI$111*AN$111</f>
        <v>50.111674875772877</v>
      </c>
      <c r="AO94" s="27"/>
      <c r="AP94" s="24"/>
    </row>
    <row r="95" spans="1:42" ht="15" x14ac:dyDescent="0.2">
      <c r="A95" s="23">
        <v>1969</v>
      </c>
      <c r="B95" s="23"/>
      <c r="C95" s="30"/>
      <c r="D95" s="24"/>
      <c r="E95" s="24"/>
      <c r="F95" s="24"/>
      <c r="G95" s="24"/>
      <c r="H95" s="25">
        <v>2307</v>
      </c>
      <c r="I95" s="25">
        <v>4542</v>
      </c>
      <c r="J95" s="25">
        <v>138</v>
      </c>
      <c r="K95" s="27">
        <v>11.043200000000001</v>
      </c>
      <c r="L95" s="25">
        <v>6107</v>
      </c>
      <c r="M95" s="27">
        <v>23.7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3"/>
      <c r="Z95" s="24">
        <v>164.4</v>
      </c>
      <c r="AA95" s="32">
        <f t="shared" si="7"/>
        <v>164.4</v>
      </c>
      <c r="AB95" s="27"/>
      <c r="AC95" s="24">
        <v>97.839999999999989</v>
      </c>
      <c r="AD95" s="27"/>
      <c r="AE95" s="27"/>
      <c r="AF95" s="27"/>
      <c r="AG95" s="27"/>
      <c r="AH95" s="27">
        <f t="shared" si="9"/>
        <v>6.71727493917275</v>
      </c>
      <c r="AI95" s="27">
        <f t="shared" si="10"/>
        <v>14.416058394160583</v>
      </c>
      <c r="AJ95" s="27"/>
      <c r="AK95" s="27"/>
      <c r="AL95" s="27"/>
      <c r="AM95" s="27"/>
      <c r="AN95" s="57">
        <f t="shared" si="11"/>
        <v>24.505701316547988</v>
      </c>
      <c r="AO95" s="27"/>
      <c r="AP95" s="24"/>
    </row>
    <row r="96" spans="1:42" ht="15" x14ac:dyDescent="0.2">
      <c r="A96" s="23">
        <v>1970</v>
      </c>
      <c r="B96" s="23"/>
      <c r="C96" s="30"/>
      <c r="D96" s="24"/>
      <c r="E96" s="24"/>
      <c r="F96" s="24"/>
      <c r="G96" s="24"/>
      <c r="H96" s="25">
        <v>1351</v>
      </c>
      <c r="I96" s="25">
        <v>3089</v>
      </c>
      <c r="J96" s="25">
        <v>91</v>
      </c>
      <c r="K96" s="27">
        <v>5.9043000000000001</v>
      </c>
      <c r="L96" s="25">
        <v>5152</v>
      </c>
      <c r="M96" s="38">
        <v>16.399999999999999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3"/>
      <c r="Z96" s="24">
        <v>168</v>
      </c>
      <c r="AA96" s="32">
        <f t="shared" si="7"/>
        <v>168</v>
      </c>
      <c r="AB96" s="27"/>
      <c r="AC96" s="24">
        <v>83.22</v>
      </c>
      <c r="AD96" s="27"/>
      <c r="AE96" s="27"/>
      <c r="AF96" s="27"/>
      <c r="AG96" s="27"/>
      <c r="AH96" s="27">
        <f t="shared" si="9"/>
        <v>3.5144642857142863</v>
      </c>
      <c r="AI96" s="27">
        <f t="shared" si="10"/>
        <v>9.761904761904761</v>
      </c>
      <c r="AJ96" s="27"/>
      <c r="AK96" s="27"/>
      <c r="AL96" s="27"/>
      <c r="AM96" s="27"/>
      <c r="AN96" s="57">
        <f t="shared" si="11"/>
        <v>16.594156033158534</v>
      </c>
      <c r="AO96" s="27"/>
      <c r="AP96" s="24"/>
    </row>
    <row r="97" spans="1:42" ht="15" x14ac:dyDescent="0.2">
      <c r="A97" s="23">
        <v>1971</v>
      </c>
      <c r="B97" s="23"/>
      <c r="C97" s="30"/>
      <c r="D97" s="24"/>
      <c r="E97" s="24"/>
      <c r="F97" s="24"/>
      <c r="G97" s="24"/>
      <c r="H97" s="25">
        <v>1011</v>
      </c>
      <c r="I97" s="25">
        <v>2633</v>
      </c>
      <c r="J97" s="25">
        <v>59</v>
      </c>
      <c r="K97" s="27">
        <v>2.4599000000000002</v>
      </c>
      <c r="L97" s="25">
        <v>4608</v>
      </c>
      <c r="M97" s="38">
        <v>12.6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3"/>
      <c r="Z97" s="24">
        <v>188.6</v>
      </c>
      <c r="AA97" s="32">
        <f t="shared" si="7"/>
        <v>188.6</v>
      </c>
      <c r="AB97" s="27"/>
      <c r="AC97" s="24">
        <v>98.283333333333346</v>
      </c>
      <c r="AD97" s="27"/>
      <c r="AE97" s="27"/>
      <c r="AF97" s="27"/>
      <c r="AG97" s="27"/>
      <c r="AH97" s="27">
        <f t="shared" si="9"/>
        <v>1.3042948038176037</v>
      </c>
      <c r="AI97" s="27">
        <f t="shared" si="10"/>
        <v>6.680805938494168</v>
      </c>
      <c r="AJ97" s="27"/>
      <c r="AK97" s="27"/>
      <c r="AL97" s="27"/>
      <c r="AM97" s="27"/>
      <c r="AN97" s="57">
        <f t="shared" si="11"/>
        <v>11.356629558942009</v>
      </c>
      <c r="AO97" s="27"/>
      <c r="AP97" s="24"/>
    </row>
    <row r="98" spans="1:42" ht="15" x14ac:dyDescent="0.2">
      <c r="A98" s="23">
        <v>1972</v>
      </c>
      <c r="B98" s="23"/>
      <c r="C98" s="30"/>
      <c r="D98" s="24"/>
      <c r="E98" s="24"/>
      <c r="F98" s="24"/>
      <c r="G98" s="24"/>
      <c r="H98" s="27"/>
      <c r="I98" s="25">
        <v>2839</v>
      </c>
      <c r="J98" s="25">
        <v>60</v>
      </c>
      <c r="K98" s="27">
        <v>1.8855</v>
      </c>
      <c r="L98" s="25">
        <v>4801</v>
      </c>
      <c r="M98" s="38">
        <v>16.7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3"/>
      <c r="Z98" s="24">
        <v>219</v>
      </c>
      <c r="AA98" s="32">
        <f t="shared" si="7"/>
        <v>219</v>
      </c>
      <c r="AB98" s="27"/>
      <c r="AC98" s="24">
        <v>109.20833333333333</v>
      </c>
      <c r="AD98" s="27"/>
      <c r="AE98" s="27"/>
      <c r="AF98" s="27"/>
      <c r="AG98" s="27"/>
      <c r="AH98" s="27">
        <f t="shared" si="9"/>
        <v>0.86095890410958897</v>
      </c>
      <c r="AI98" s="27">
        <f t="shared" si="10"/>
        <v>7.6255707762557083</v>
      </c>
      <c r="AJ98" s="27"/>
      <c r="AK98" s="27"/>
      <c r="AL98" s="27"/>
      <c r="AM98" s="27"/>
      <c r="AN98" s="57">
        <f t="shared" si="11"/>
        <v>12.962625060315624</v>
      </c>
      <c r="AO98" s="27"/>
      <c r="AP98" s="24"/>
    </row>
    <row r="99" spans="1:42" ht="15" x14ac:dyDescent="0.2">
      <c r="A99" s="23">
        <v>1973</v>
      </c>
      <c r="B99" s="23"/>
      <c r="C99" s="30"/>
      <c r="D99" s="24"/>
      <c r="E99" s="24"/>
      <c r="F99" s="24"/>
      <c r="G99" s="24"/>
      <c r="H99" s="27"/>
      <c r="I99" s="25">
        <v>2359</v>
      </c>
      <c r="J99" s="25">
        <v>64</v>
      </c>
      <c r="K99" s="27">
        <v>3.1488</v>
      </c>
      <c r="L99" s="25">
        <v>4040</v>
      </c>
      <c r="M99" s="38">
        <v>16.7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3"/>
      <c r="Z99" s="24">
        <v>251</v>
      </c>
      <c r="AA99" s="32">
        <f t="shared" si="7"/>
        <v>251</v>
      </c>
      <c r="AB99" s="27"/>
      <c r="AC99" s="24">
        <v>107.42333333333333</v>
      </c>
      <c r="AD99" s="27"/>
      <c r="AE99" s="27"/>
      <c r="AF99" s="27"/>
      <c r="AG99" s="27"/>
      <c r="AH99" s="27">
        <f t="shared" si="9"/>
        <v>1.2545019920318725</v>
      </c>
      <c r="AI99" s="27">
        <f t="shared" si="10"/>
        <v>6.6533864541832664</v>
      </c>
      <c r="AJ99" s="27"/>
      <c r="AK99" s="27"/>
      <c r="AL99" s="27"/>
      <c r="AM99" s="27"/>
      <c r="AN99" s="57">
        <f t="shared" si="11"/>
        <v>11.310019474936736</v>
      </c>
      <c r="AO99" s="27"/>
      <c r="AP99" s="24"/>
    </row>
    <row r="100" spans="1:42" ht="15" x14ac:dyDescent="0.2">
      <c r="A100" s="23">
        <v>1974</v>
      </c>
      <c r="B100" s="23"/>
      <c r="C100" s="30"/>
      <c r="D100" s="24"/>
      <c r="E100" s="24"/>
      <c r="F100" s="24"/>
      <c r="G100" s="24"/>
      <c r="H100" s="27"/>
      <c r="I100" s="25">
        <v>1474</v>
      </c>
      <c r="J100" s="25">
        <v>62</v>
      </c>
      <c r="K100" s="27">
        <v>4.4663999999999993</v>
      </c>
      <c r="L100" s="25">
        <v>2861</v>
      </c>
      <c r="M100" s="38">
        <v>12.5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3"/>
      <c r="Z100" s="24">
        <v>260.5</v>
      </c>
      <c r="AA100" s="32">
        <f t="shared" si="7"/>
        <v>260.5</v>
      </c>
      <c r="AB100" s="27"/>
      <c r="AC100" s="24">
        <v>82.552499999999995</v>
      </c>
      <c r="AD100" s="27"/>
      <c r="AE100" s="27"/>
      <c r="AF100" s="27"/>
      <c r="AG100" s="27"/>
      <c r="AH100" s="27">
        <f t="shared" si="9"/>
        <v>1.7145489443378115</v>
      </c>
      <c r="AI100" s="27">
        <f t="shared" si="10"/>
        <v>4.7984644913627639</v>
      </c>
      <c r="AJ100" s="27"/>
      <c r="AK100" s="27"/>
      <c r="AL100" s="27"/>
      <c r="AM100" s="27"/>
      <c r="AN100" s="57">
        <f t="shared" si="11"/>
        <v>8.1568577476786963</v>
      </c>
      <c r="AO100" s="27"/>
      <c r="AP100" s="24"/>
    </row>
    <row r="101" spans="1:42" ht="15" x14ac:dyDescent="0.2">
      <c r="A101" s="23">
        <v>1975</v>
      </c>
      <c r="B101" s="23"/>
      <c r="C101" s="30"/>
      <c r="D101" s="24"/>
      <c r="E101" s="24"/>
      <c r="F101" s="24"/>
      <c r="G101" s="24"/>
      <c r="H101" s="27"/>
      <c r="I101" s="25">
        <v>1047</v>
      </c>
      <c r="J101" s="25">
        <v>59</v>
      </c>
      <c r="K101" s="27">
        <v>4.9504999999999999</v>
      </c>
      <c r="L101" s="25">
        <v>2297</v>
      </c>
      <c r="M101" s="38">
        <v>11.8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3"/>
      <c r="Z101" s="24">
        <v>263.5</v>
      </c>
      <c r="AA101" s="32">
        <f t="shared" si="7"/>
        <v>263.5</v>
      </c>
      <c r="AB101" s="27"/>
      <c r="AC101" s="24">
        <v>86.15583333333332</v>
      </c>
      <c r="AD101" s="27"/>
      <c r="AE101" s="27"/>
      <c r="AF101" s="27"/>
      <c r="AG101" s="27"/>
      <c r="AH101" s="27">
        <f t="shared" si="9"/>
        <v>1.8787476280834916</v>
      </c>
      <c r="AI101" s="27">
        <f t="shared" si="10"/>
        <v>4.4781783681214424</v>
      </c>
      <c r="AJ101" s="27"/>
      <c r="AK101" s="27"/>
      <c r="AL101" s="27"/>
      <c r="AM101" s="27"/>
      <c r="AN101" s="57">
        <f t="shared" si="11"/>
        <v>7.6124068404066927</v>
      </c>
      <c r="AO101" s="27"/>
      <c r="AP101" s="24"/>
    </row>
    <row r="102" spans="1:42" ht="15" x14ac:dyDescent="0.2">
      <c r="A102" s="23">
        <v>1976</v>
      </c>
      <c r="B102" s="23"/>
      <c r="C102" s="30"/>
      <c r="D102" s="24"/>
      <c r="E102" s="24"/>
      <c r="F102" s="24"/>
      <c r="G102" s="24"/>
      <c r="H102" s="27"/>
      <c r="I102" s="25">
        <v>1164</v>
      </c>
      <c r="J102" s="25">
        <v>82</v>
      </c>
      <c r="K102" s="27">
        <v>6.3018000000000001</v>
      </c>
      <c r="L102" s="25">
        <v>2276</v>
      </c>
      <c r="M102" s="38">
        <v>20</v>
      </c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3"/>
      <c r="Z102" s="24">
        <v>306.10000000000002</v>
      </c>
      <c r="AA102" s="32">
        <f t="shared" si="7"/>
        <v>306.10000000000002</v>
      </c>
      <c r="AB102" s="27"/>
      <c r="AC102" s="24">
        <v>102.02166666666666</v>
      </c>
      <c r="AD102" s="27"/>
      <c r="AE102" s="27"/>
      <c r="AF102" s="27"/>
      <c r="AG102" s="27"/>
      <c r="AH102" s="27">
        <f t="shared" si="9"/>
        <v>2.0587389741914408</v>
      </c>
      <c r="AI102" s="27">
        <f t="shared" si="10"/>
        <v>6.5338124795818349</v>
      </c>
      <c r="AJ102" s="27"/>
      <c r="AK102" s="27"/>
      <c r="AL102" s="27"/>
      <c r="AM102" s="27"/>
      <c r="AN102" s="57">
        <f t="shared" si="11"/>
        <v>11.106756972337406</v>
      </c>
      <c r="AO102" s="27"/>
      <c r="AP102" s="24"/>
    </row>
    <row r="103" spans="1:42" ht="15" x14ac:dyDescent="0.2">
      <c r="A103" s="23">
        <v>1977</v>
      </c>
      <c r="B103" s="23"/>
      <c r="C103" s="30"/>
      <c r="D103" s="24"/>
      <c r="E103" s="24"/>
      <c r="F103" s="24"/>
      <c r="G103" s="24"/>
      <c r="H103" s="27"/>
      <c r="I103" s="25">
        <v>1207</v>
      </c>
      <c r="J103" s="25">
        <v>101</v>
      </c>
      <c r="K103" s="27">
        <v>9.1666000000000007</v>
      </c>
      <c r="L103" s="25">
        <v>2224</v>
      </c>
      <c r="M103" s="38">
        <v>21.9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3"/>
      <c r="Z103" s="24">
        <v>374.3</v>
      </c>
      <c r="AA103" s="32">
        <f t="shared" si="7"/>
        <v>374.3</v>
      </c>
      <c r="AB103" s="27"/>
      <c r="AC103" s="24">
        <v>98.21</v>
      </c>
      <c r="AD103" s="27"/>
      <c r="AE103" s="27"/>
      <c r="AF103" s="27"/>
      <c r="AG103" s="27"/>
      <c r="AH103" s="27">
        <f t="shared" si="9"/>
        <v>2.4489981298423724</v>
      </c>
      <c r="AI103" s="27">
        <f t="shared" si="10"/>
        <v>5.850921720545017</v>
      </c>
      <c r="AJ103" s="27"/>
      <c r="AK103" s="27"/>
      <c r="AL103" s="27"/>
      <c r="AM103" s="27"/>
      <c r="AN103" s="57">
        <f t="shared" si="11"/>
        <v>9.9459183772630677</v>
      </c>
      <c r="AO103" s="27"/>
      <c r="AP103" s="24"/>
    </row>
    <row r="104" spans="1:42" ht="15" x14ac:dyDescent="0.2">
      <c r="A104" s="23">
        <v>1978</v>
      </c>
      <c r="B104" s="23"/>
      <c r="C104" s="30"/>
      <c r="D104" s="24"/>
      <c r="E104" s="24"/>
      <c r="F104" s="24"/>
      <c r="G104" s="24"/>
      <c r="H104" s="27"/>
      <c r="I104" s="25">
        <v>1279</v>
      </c>
      <c r="J104" s="25">
        <v>111</v>
      </c>
      <c r="K104" s="27">
        <v>10.724600000000001</v>
      </c>
      <c r="L104" s="25">
        <v>2106</v>
      </c>
      <c r="M104" s="38">
        <v>34.200000000000003</v>
      </c>
      <c r="N104" s="27"/>
      <c r="O104" s="27"/>
      <c r="P104" s="27"/>
      <c r="Q104" s="27"/>
      <c r="R104" s="27"/>
      <c r="S104" s="27"/>
      <c r="T104" s="25">
        <v>16</v>
      </c>
      <c r="U104" s="27">
        <v>3097.6640000000002</v>
      </c>
      <c r="V104" s="27"/>
      <c r="W104" s="27"/>
      <c r="X104" s="27"/>
      <c r="Y104" s="23"/>
      <c r="Z104" s="24">
        <v>452.6</v>
      </c>
      <c r="AA104" s="32">
        <f t="shared" si="7"/>
        <v>452.6</v>
      </c>
      <c r="AB104" s="27"/>
      <c r="AC104" s="24">
        <v>96.019999999999982</v>
      </c>
      <c r="AD104" s="27"/>
      <c r="AE104" s="27"/>
      <c r="AF104" s="27"/>
      <c r="AG104" s="27"/>
      <c r="AH104" s="27">
        <f t="shared" si="9"/>
        <v>2.3695536897923111</v>
      </c>
      <c r="AI104" s="27">
        <f t="shared" si="10"/>
        <v>7.5563411400795406</v>
      </c>
      <c r="AJ104" s="27"/>
      <c r="AK104" s="27">
        <f>(U104/AA104)*0.1</f>
        <v>0.68441537781705708</v>
      </c>
      <c r="AL104" s="27"/>
      <c r="AM104" s="27"/>
      <c r="AN104" s="57">
        <f t="shared" si="11"/>
        <v>12.844942352601727</v>
      </c>
      <c r="AO104" s="27"/>
      <c r="AP104" s="24"/>
    </row>
    <row r="105" spans="1:42" ht="15" x14ac:dyDescent="0.2">
      <c r="A105" s="23">
        <v>1979</v>
      </c>
      <c r="B105" s="23"/>
      <c r="C105" s="30"/>
      <c r="D105" s="24"/>
      <c r="E105" s="24"/>
      <c r="F105" s="24"/>
      <c r="G105" s="24"/>
      <c r="H105" s="27"/>
      <c r="I105" s="25">
        <v>1214</v>
      </c>
      <c r="J105" s="25">
        <v>73</v>
      </c>
      <c r="K105" s="27">
        <v>12.867100000000001</v>
      </c>
      <c r="L105" s="25">
        <v>2128</v>
      </c>
      <c r="M105" s="38">
        <v>43.5</v>
      </c>
      <c r="N105" s="27"/>
      <c r="O105" s="27"/>
      <c r="P105" s="27"/>
      <c r="Q105" s="27"/>
      <c r="R105" s="27"/>
      <c r="S105" s="27"/>
      <c r="T105" s="25">
        <v>25</v>
      </c>
      <c r="U105" s="27">
        <v>13784.995999999999</v>
      </c>
      <c r="V105" s="27"/>
      <c r="W105" s="27"/>
      <c r="X105" s="27"/>
      <c r="Y105" s="23"/>
      <c r="Z105" s="24">
        <v>521.70000000000005</v>
      </c>
      <c r="AA105" s="32">
        <f t="shared" si="7"/>
        <v>521.70000000000005</v>
      </c>
      <c r="AB105" s="27"/>
      <c r="AC105" s="24">
        <v>103.02249999999999</v>
      </c>
      <c r="AD105" s="27"/>
      <c r="AE105" s="27"/>
      <c r="AF105" s="27"/>
      <c r="AG105" s="27"/>
      <c r="AH105" s="27">
        <f t="shared" si="9"/>
        <v>2.4663791451025494</v>
      </c>
      <c r="AI105" s="27">
        <f t="shared" si="10"/>
        <v>8.3381253594019551</v>
      </c>
      <c r="AJ105" s="27"/>
      <c r="AK105" s="27">
        <f t="shared" ref="AK105:AK138" si="12">(U105/AA105)*0.1</f>
        <v>2.6423224075138965</v>
      </c>
      <c r="AL105" s="27"/>
      <c r="AM105" s="39"/>
      <c r="AN105" s="57">
        <f t="shared" si="11"/>
        <v>14.173888868278025</v>
      </c>
      <c r="AO105" s="27"/>
      <c r="AP105" s="24"/>
    </row>
    <row r="106" spans="1:42" ht="15" x14ac:dyDescent="0.2">
      <c r="A106" s="23">
        <v>1980</v>
      </c>
      <c r="B106" s="23"/>
      <c r="C106" s="30"/>
      <c r="D106" s="24"/>
      <c r="E106" s="24"/>
      <c r="F106" s="24"/>
      <c r="G106" s="24"/>
      <c r="H106" s="27"/>
      <c r="I106" s="27"/>
      <c r="J106" s="27"/>
      <c r="K106" s="27"/>
      <c r="L106" s="25">
        <v>1889</v>
      </c>
      <c r="M106" s="38">
        <v>44.3</v>
      </c>
      <c r="N106" s="27"/>
      <c r="O106" s="27"/>
      <c r="P106" s="27"/>
      <c r="Q106" s="27"/>
      <c r="R106" s="27"/>
      <c r="S106" s="27"/>
      <c r="T106" s="25">
        <v>17</v>
      </c>
      <c r="U106" s="27">
        <v>3078.7760000000007</v>
      </c>
      <c r="V106" s="27"/>
      <c r="W106" s="27"/>
      <c r="X106" s="27"/>
      <c r="Y106" s="23"/>
      <c r="Z106" s="24">
        <v>536.4</v>
      </c>
      <c r="AA106" s="32">
        <f t="shared" si="7"/>
        <v>536.4</v>
      </c>
      <c r="AB106" s="27"/>
      <c r="AC106" s="24">
        <v>118.78333333333335</v>
      </c>
      <c r="AD106" s="27"/>
      <c r="AE106" s="27"/>
      <c r="AF106" s="27"/>
      <c r="AG106" s="27"/>
      <c r="AH106" s="27"/>
      <c r="AI106" s="27">
        <f t="shared" si="10"/>
        <v>8.2587621178225206</v>
      </c>
      <c r="AJ106" s="27"/>
      <c r="AK106" s="27">
        <f t="shared" si="12"/>
        <v>0.57397017151379592</v>
      </c>
      <c r="AL106" s="27"/>
      <c r="AM106" s="27"/>
      <c r="AN106" s="57">
        <f t="shared" si="11"/>
        <v>14.038980154641955</v>
      </c>
      <c r="AO106" s="27"/>
      <c r="AP106" s="24"/>
    </row>
    <row r="107" spans="1:42" ht="15" x14ac:dyDescent="0.2">
      <c r="A107" s="23">
        <v>1981</v>
      </c>
      <c r="B107" s="23"/>
      <c r="C107" s="30"/>
      <c r="D107" s="24"/>
      <c r="E107" s="24"/>
      <c r="F107" s="24"/>
      <c r="G107" s="24"/>
      <c r="H107" s="27"/>
      <c r="I107" s="27"/>
      <c r="J107" s="27"/>
      <c r="K107" s="27"/>
      <c r="L107" s="25">
        <v>2395</v>
      </c>
      <c r="M107" s="38">
        <v>82.6</v>
      </c>
      <c r="N107" s="27"/>
      <c r="O107" s="27"/>
      <c r="P107" s="27"/>
      <c r="Q107" s="27"/>
      <c r="R107" s="27"/>
      <c r="S107" s="27"/>
      <c r="T107" s="25">
        <v>561</v>
      </c>
      <c r="U107" s="27">
        <v>76086.743999999977</v>
      </c>
      <c r="V107" s="27"/>
      <c r="W107" s="27"/>
      <c r="X107" s="27"/>
      <c r="Y107" s="23"/>
      <c r="Z107" s="24">
        <v>601.4</v>
      </c>
      <c r="AA107" s="32">
        <f t="shared" si="7"/>
        <v>601.4</v>
      </c>
      <c r="AB107" s="27"/>
      <c r="AC107" s="24">
        <v>128.04166666666666</v>
      </c>
      <c r="AD107" s="27"/>
      <c r="AE107" s="27"/>
      <c r="AF107" s="27"/>
      <c r="AG107" s="27"/>
      <c r="AH107" s="27"/>
      <c r="AI107" s="27">
        <f t="shared" si="10"/>
        <v>13.734619221815764</v>
      </c>
      <c r="AJ107" s="27"/>
      <c r="AK107" s="27">
        <f t="shared" si="12"/>
        <v>12.651603591619551</v>
      </c>
      <c r="AL107" s="27"/>
      <c r="AM107" s="27"/>
      <c r="AN107" s="57">
        <f t="shared" si="11"/>
        <v>23.347330257948364</v>
      </c>
      <c r="AO107" s="27"/>
      <c r="AP107" s="24"/>
    </row>
    <row r="108" spans="1:42" ht="15" x14ac:dyDescent="0.2">
      <c r="A108" s="23">
        <v>1982</v>
      </c>
      <c r="B108" s="23"/>
      <c r="C108" s="23"/>
      <c r="D108" s="23"/>
      <c r="E108" s="23"/>
      <c r="F108" s="24"/>
      <c r="G108" s="24"/>
      <c r="H108" s="27"/>
      <c r="I108" s="27"/>
      <c r="J108" s="27"/>
      <c r="K108" s="27"/>
      <c r="L108" s="25">
        <v>2346</v>
      </c>
      <c r="M108" s="38">
        <v>53.8</v>
      </c>
      <c r="N108" s="27"/>
      <c r="O108" s="27"/>
      <c r="P108" s="27"/>
      <c r="Q108" s="27"/>
      <c r="R108" s="27"/>
      <c r="S108" s="27"/>
      <c r="T108" s="25">
        <v>923</v>
      </c>
      <c r="U108" s="27">
        <v>65554.229000000007</v>
      </c>
      <c r="V108" s="27"/>
      <c r="W108" s="27"/>
      <c r="X108" s="27"/>
      <c r="Y108" s="23"/>
      <c r="Z108" s="24">
        <v>595.9</v>
      </c>
      <c r="AA108" s="32">
        <f t="shared" si="7"/>
        <v>595.9</v>
      </c>
      <c r="AB108" s="27"/>
      <c r="AC108" s="24">
        <v>119.72500000000002</v>
      </c>
      <c r="AD108" s="27"/>
      <c r="AE108" s="27"/>
      <c r="AF108" s="27"/>
      <c r="AG108" s="27"/>
      <c r="AH108" s="27"/>
      <c r="AI108" s="27">
        <f t="shared" si="10"/>
        <v>9.0283604631649617</v>
      </c>
      <c r="AJ108" s="27"/>
      <c r="AK108" s="27">
        <f t="shared" si="12"/>
        <v>11.0008774962242</v>
      </c>
      <c r="AL108" s="27"/>
      <c r="AM108" s="27"/>
      <c r="AN108" s="57">
        <f t="shared" si="11"/>
        <v>15.347212035300174</v>
      </c>
      <c r="AO108" s="27"/>
      <c r="AP108" s="24"/>
    </row>
    <row r="109" spans="1:42" ht="15" x14ac:dyDescent="0.2">
      <c r="A109" s="23">
        <v>1983</v>
      </c>
      <c r="B109" s="23"/>
      <c r="C109" s="23"/>
      <c r="D109" s="23"/>
      <c r="E109" s="23"/>
      <c r="F109" s="24"/>
      <c r="G109" s="24"/>
      <c r="H109" s="27"/>
      <c r="I109" s="27"/>
      <c r="J109" s="27"/>
      <c r="K109" s="27"/>
      <c r="L109" s="25">
        <v>2533</v>
      </c>
      <c r="M109" s="38">
        <v>73.099999999999994</v>
      </c>
      <c r="N109" s="27"/>
      <c r="O109" s="27"/>
      <c r="P109" s="27"/>
      <c r="Q109" s="27"/>
      <c r="R109" s="27"/>
      <c r="S109" s="27"/>
      <c r="T109" s="25">
        <v>1511</v>
      </c>
      <c r="U109" s="27">
        <v>84663.417000000074</v>
      </c>
      <c r="V109" s="27"/>
      <c r="W109" s="27"/>
      <c r="X109" s="27"/>
      <c r="Y109" s="23"/>
      <c r="Z109" s="24">
        <v>643.29999999999995</v>
      </c>
      <c r="AA109" s="32">
        <f t="shared" si="7"/>
        <v>643.29999999999995</v>
      </c>
      <c r="AB109" s="27"/>
      <c r="AC109" s="24">
        <v>160.42500000000004</v>
      </c>
      <c r="AD109" s="27"/>
      <c r="AE109" s="27"/>
      <c r="AF109" s="27"/>
      <c r="AG109" s="27"/>
      <c r="AH109" s="27"/>
      <c r="AI109" s="27">
        <f t="shared" si="10"/>
        <v>11.363283071661744</v>
      </c>
      <c r="AJ109" s="27"/>
      <c r="AK109" s="27">
        <f t="shared" si="12"/>
        <v>13.160798538784405</v>
      </c>
      <c r="AL109" s="27"/>
      <c r="AM109" s="27"/>
      <c r="AN109" s="57">
        <f t="shared" si="11"/>
        <v>19.316321654352116</v>
      </c>
      <c r="AO109" s="27"/>
      <c r="AP109" s="24"/>
    </row>
    <row r="110" spans="1:42" ht="15" x14ac:dyDescent="0.2">
      <c r="A110" s="23">
        <v>1984</v>
      </c>
      <c r="B110" s="23"/>
      <c r="C110" s="23"/>
      <c r="D110" s="23"/>
      <c r="E110" s="23"/>
      <c r="F110" s="24"/>
      <c r="G110" s="24"/>
      <c r="H110" s="27"/>
      <c r="I110" s="27"/>
      <c r="J110" s="27"/>
      <c r="K110" s="27"/>
      <c r="L110" s="25">
        <v>2543</v>
      </c>
      <c r="M110" s="38">
        <v>122.2</v>
      </c>
      <c r="N110" s="25">
        <v>2243</v>
      </c>
      <c r="O110" s="27">
        <v>153.19999999999999</v>
      </c>
      <c r="P110" s="25">
        <f>N110-R110</f>
        <v>1442</v>
      </c>
      <c r="Q110" s="27">
        <f>O110-S110</f>
        <v>108.39999999999999</v>
      </c>
      <c r="R110" s="25">
        <v>801</v>
      </c>
      <c r="S110" s="27">
        <v>44.8</v>
      </c>
      <c r="T110" s="25">
        <v>2236</v>
      </c>
      <c r="U110" s="27">
        <v>178805.52599999966</v>
      </c>
      <c r="V110" s="27"/>
      <c r="W110" s="27"/>
      <c r="X110" s="27"/>
      <c r="Y110" s="23"/>
      <c r="Z110" s="24">
        <v>754.7</v>
      </c>
      <c r="AA110" s="32">
        <f t="shared" si="7"/>
        <v>754.7</v>
      </c>
      <c r="AB110" s="27"/>
      <c r="AC110" s="24">
        <v>160.46666666666667</v>
      </c>
      <c r="AD110" s="27"/>
      <c r="AE110" s="27"/>
      <c r="AF110" s="27"/>
      <c r="AG110" s="27"/>
      <c r="AH110" s="27"/>
      <c r="AI110" s="27">
        <f t="shared" si="10"/>
        <v>16.191864316947129</v>
      </c>
      <c r="AJ110" s="27">
        <f t="shared" ref="AJ110:AJ129" si="13">(Q110/AA110)*100</f>
        <v>14.363323174771431</v>
      </c>
      <c r="AK110" s="27">
        <f t="shared" si="12"/>
        <v>23.692265270968552</v>
      </c>
      <c r="AL110" s="27"/>
      <c r="AM110" s="27"/>
      <c r="AN110" s="57">
        <f>AI110/AI$111*AN$111</f>
        <v>27.524374545396125</v>
      </c>
      <c r="AO110" s="27"/>
      <c r="AP110" s="24"/>
    </row>
    <row r="111" spans="1:42" ht="15" x14ac:dyDescent="0.2">
      <c r="A111" s="23">
        <v>1985</v>
      </c>
      <c r="B111" s="23"/>
      <c r="C111" s="23"/>
      <c r="D111" s="23"/>
      <c r="E111" s="23"/>
      <c r="F111" s="24"/>
      <c r="G111" s="24"/>
      <c r="H111" s="27"/>
      <c r="I111" s="27"/>
      <c r="J111" s="27"/>
      <c r="K111" s="27"/>
      <c r="L111" s="25">
        <v>3001</v>
      </c>
      <c r="M111" s="38">
        <v>179.8</v>
      </c>
      <c r="N111" s="25">
        <v>1719</v>
      </c>
      <c r="O111" s="27">
        <v>149.6</v>
      </c>
      <c r="P111" s="25">
        <f t="shared" ref="P111:P129" si="14">N111-R111</f>
        <v>939</v>
      </c>
      <c r="Q111" s="27">
        <f t="shared" ref="Q111:Q129" si="15">O111-S111</f>
        <v>98.6</v>
      </c>
      <c r="R111" s="25">
        <v>780</v>
      </c>
      <c r="S111" s="27">
        <v>51</v>
      </c>
      <c r="T111" s="25">
        <v>1153</v>
      </c>
      <c r="U111" s="27">
        <v>175815.03299999985</v>
      </c>
      <c r="V111" s="25">
        <v>2308</v>
      </c>
      <c r="W111" s="27">
        <v>305640.07</v>
      </c>
      <c r="X111" s="27"/>
      <c r="Y111" s="23"/>
      <c r="Z111" s="24">
        <v>807.8</v>
      </c>
      <c r="AA111" s="32">
        <f t="shared" si="7"/>
        <v>807.8</v>
      </c>
      <c r="AB111" s="27"/>
      <c r="AC111" s="24">
        <v>186.85</v>
      </c>
      <c r="AD111" s="27"/>
      <c r="AE111" s="27"/>
      <c r="AF111" s="27"/>
      <c r="AG111" s="27"/>
      <c r="AH111" s="27"/>
      <c r="AI111" s="27">
        <f t="shared" si="10"/>
        <v>22.257984649665762</v>
      </c>
      <c r="AJ111" s="27">
        <f t="shared" si="13"/>
        <v>12.205991582074772</v>
      </c>
      <c r="AK111" s="27">
        <f t="shared" si="12"/>
        <v>21.764673557811321</v>
      </c>
      <c r="AL111" s="27">
        <f>(W111/AA111)*0.1</f>
        <v>37.836106709581586</v>
      </c>
      <c r="AM111" s="27"/>
      <c r="AN111" s="58">
        <f t="shared" ref="AN111:AN142" si="16">AL111</f>
        <v>37.836106709581586</v>
      </c>
      <c r="AO111" s="27"/>
      <c r="AP111" s="24"/>
    </row>
    <row r="112" spans="1:42" ht="15" x14ac:dyDescent="0.2">
      <c r="A112" s="23">
        <v>1986</v>
      </c>
      <c r="B112" s="23"/>
      <c r="C112" s="23"/>
      <c r="D112" s="23"/>
      <c r="E112" s="23"/>
      <c r="F112" s="24"/>
      <c r="G112" s="24"/>
      <c r="H112" s="27"/>
      <c r="I112" s="27"/>
      <c r="J112" s="27"/>
      <c r="K112" s="27"/>
      <c r="L112" s="25">
        <v>3336</v>
      </c>
      <c r="M112" s="38">
        <v>173.1</v>
      </c>
      <c r="N112" s="25">
        <v>2497</v>
      </c>
      <c r="O112" s="27">
        <v>223.1</v>
      </c>
      <c r="P112" s="25">
        <f t="shared" si="14"/>
        <v>1407</v>
      </c>
      <c r="Q112" s="27">
        <f t="shared" si="15"/>
        <v>138.39999999999998</v>
      </c>
      <c r="R112" s="25">
        <v>1090</v>
      </c>
      <c r="S112" s="27">
        <v>84.7</v>
      </c>
      <c r="T112" s="25">
        <v>1364</v>
      </c>
      <c r="U112" s="27">
        <v>254011.9379999997</v>
      </c>
      <c r="V112" s="25">
        <v>3448</v>
      </c>
      <c r="W112" s="27">
        <v>353543.63</v>
      </c>
      <c r="X112" s="27"/>
      <c r="Y112" s="23"/>
      <c r="Z112" s="24">
        <v>842.6</v>
      </c>
      <c r="AA112" s="32">
        <f t="shared" si="7"/>
        <v>842.6</v>
      </c>
      <c r="AB112" s="27"/>
      <c r="AC112" s="24">
        <v>236.35833333333335</v>
      </c>
      <c r="AD112" s="27"/>
      <c r="AE112" s="27"/>
      <c r="AF112" s="27"/>
      <c r="AG112" s="27"/>
      <c r="AH112" s="27"/>
      <c r="AI112" s="27">
        <f t="shared" si="10"/>
        <v>20.543555661049133</v>
      </c>
      <c r="AJ112" s="27">
        <f t="shared" si="13"/>
        <v>16.425350106812246</v>
      </c>
      <c r="AK112" s="27">
        <f t="shared" si="12"/>
        <v>30.146206741039606</v>
      </c>
      <c r="AL112" s="27">
        <f t="shared" ref="AL112:AL143" si="17">(W112/AA112)*0.1</f>
        <v>41.95865535248042</v>
      </c>
      <c r="AM112" s="27"/>
      <c r="AN112" s="58">
        <f t="shared" si="16"/>
        <v>41.95865535248042</v>
      </c>
      <c r="AO112" s="27"/>
      <c r="AP112" s="24"/>
    </row>
    <row r="113" spans="1:42" ht="15" x14ac:dyDescent="0.2">
      <c r="A113" s="23">
        <v>1987</v>
      </c>
      <c r="B113" s="23"/>
      <c r="C113" s="23"/>
      <c r="D113" s="23"/>
      <c r="E113" s="23"/>
      <c r="F113" s="24"/>
      <c r="G113" s="24"/>
      <c r="H113" s="27"/>
      <c r="I113" s="27"/>
      <c r="J113" s="27"/>
      <c r="K113" s="27"/>
      <c r="L113" s="25">
        <v>2302</v>
      </c>
      <c r="M113" s="38">
        <v>163.69999999999999</v>
      </c>
      <c r="N113" s="25">
        <v>2479</v>
      </c>
      <c r="O113" s="27">
        <v>198.8</v>
      </c>
      <c r="P113" s="25">
        <f t="shared" si="14"/>
        <v>1475</v>
      </c>
      <c r="Q113" s="27">
        <f t="shared" si="15"/>
        <v>121.00000000000001</v>
      </c>
      <c r="R113" s="25">
        <v>1004</v>
      </c>
      <c r="S113" s="27">
        <v>77.8</v>
      </c>
      <c r="T113" s="25">
        <v>1460</v>
      </c>
      <c r="U113" s="27">
        <v>225336.11799999999</v>
      </c>
      <c r="V113" s="25">
        <v>3708</v>
      </c>
      <c r="W113" s="27">
        <v>373168.14</v>
      </c>
      <c r="X113" s="27"/>
      <c r="Y113" s="23"/>
      <c r="Z113" s="24">
        <v>865</v>
      </c>
      <c r="AA113" s="32">
        <f t="shared" si="7"/>
        <v>865</v>
      </c>
      <c r="AB113" s="27"/>
      <c r="AC113" s="24">
        <v>286.84166666666664</v>
      </c>
      <c r="AD113" s="27"/>
      <c r="AE113" s="27"/>
      <c r="AF113" s="27"/>
      <c r="AG113" s="27"/>
      <c r="AH113" s="27"/>
      <c r="AI113" s="27">
        <f t="shared" si="10"/>
        <v>18.924855491329478</v>
      </c>
      <c r="AJ113" s="27">
        <f t="shared" si="13"/>
        <v>13.988439306358384</v>
      </c>
      <c r="AK113" s="27">
        <f t="shared" si="12"/>
        <v>26.050418265895953</v>
      </c>
      <c r="AL113" s="27">
        <f t="shared" si="17"/>
        <v>43.140825433526018</v>
      </c>
      <c r="AM113" s="27"/>
      <c r="AN113" s="58">
        <f t="shared" si="16"/>
        <v>43.140825433526018</v>
      </c>
      <c r="AO113" s="27"/>
      <c r="AP113" s="24"/>
    </row>
    <row r="114" spans="1:42" ht="15" x14ac:dyDescent="0.2">
      <c r="A114" s="23">
        <v>1988</v>
      </c>
      <c r="B114" s="23"/>
      <c r="C114" s="23"/>
      <c r="D114" s="23"/>
      <c r="E114" s="23"/>
      <c r="F114" s="24"/>
      <c r="G114" s="24"/>
      <c r="H114" s="27"/>
      <c r="I114" s="27"/>
      <c r="J114" s="27"/>
      <c r="K114" s="27"/>
      <c r="L114" s="25">
        <v>2258</v>
      </c>
      <c r="M114" s="38">
        <v>246.9</v>
      </c>
      <c r="N114" s="25">
        <v>2970</v>
      </c>
      <c r="O114" s="27">
        <v>281.8</v>
      </c>
      <c r="P114" s="25">
        <f t="shared" si="14"/>
        <v>1696</v>
      </c>
      <c r="Q114" s="27">
        <f t="shared" si="15"/>
        <v>166</v>
      </c>
      <c r="R114" s="25">
        <v>1274</v>
      </c>
      <c r="S114" s="27">
        <v>115.8</v>
      </c>
      <c r="T114" s="25">
        <v>2359</v>
      </c>
      <c r="U114" s="27">
        <v>212644.997</v>
      </c>
      <c r="V114" s="25">
        <v>4444</v>
      </c>
      <c r="W114" s="27">
        <v>586166.62</v>
      </c>
      <c r="X114" s="27"/>
      <c r="Y114" s="23"/>
      <c r="Z114" s="24">
        <v>918.5</v>
      </c>
      <c r="AA114" s="32">
        <f t="shared" si="7"/>
        <v>918.5</v>
      </c>
      <c r="AB114" s="27"/>
      <c r="AC114" s="24">
        <v>265.78333333333336</v>
      </c>
      <c r="AD114" s="27"/>
      <c r="AE114" s="27"/>
      <c r="AF114" s="27"/>
      <c r="AG114" s="27"/>
      <c r="AH114" s="27"/>
      <c r="AI114" s="27">
        <f t="shared" si="10"/>
        <v>26.880783886771916</v>
      </c>
      <c r="AJ114" s="27">
        <f t="shared" si="13"/>
        <v>18.072945019052803</v>
      </c>
      <c r="AK114" s="27">
        <f t="shared" si="12"/>
        <v>23.151333369624389</v>
      </c>
      <c r="AL114" s="27">
        <f t="shared" si="17"/>
        <v>63.817813826891665</v>
      </c>
      <c r="AM114" s="27"/>
      <c r="AN114" s="58">
        <f t="shared" si="16"/>
        <v>63.817813826891665</v>
      </c>
      <c r="AO114" s="27"/>
      <c r="AP114" s="24"/>
    </row>
    <row r="115" spans="1:42" ht="15" x14ac:dyDescent="0.2">
      <c r="A115" s="23">
        <v>1989</v>
      </c>
      <c r="B115" s="23"/>
      <c r="C115" s="23"/>
      <c r="D115" s="23"/>
      <c r="E115" s="23"/>
      <c r="F115" s="24"/>
      <c r="G115" s="24"/>
      <c r="H115" s="27"/>
      <c r="I115" s="27"/>
      <c r="J115" s="27"/>
      <c r="K115" s="27"/>
      <c r="L115" s="25">
        <v>2366</v>
      </c>
      <c r="M115" s="38">
        <v>221.1</v>
      </c>
      <c r="N115" s="25">
        <v>3752</v>
      </c>
      <c r="O115" s="27">
        <v>316.8</v>
      </c>
      <c r="P115" s="25">
        <f t="shared" si="14"/>
        <v>2137</v>
      </c>
      <c r="Q115" s="27">
        <f t="shared" si="15"/>
        <v>221.9</v>
      </c>
      <c r="R115" s="25">
        <v>1615</v>
      </c>
      <c r="S115" s="27">
        <v>94.9</v>
      </c>
      <c r="T115" s="25">
        <v>2370</v>
      </c>
      <c r="U115" s="27">
        <v>330228.50400000007</v>
      </c>
      <c r="V115" s="25">
        <v>5840</v>
      </c>
      <c r="W115" s="27">
        <v>466089.84</v>
      </c>
      <c r="X115" s="27"/>
      <c r="Y115" s="23"/>
      <c r="Z115" s="24">
        <v>972</v>
      </c>
      <c r="AA115" s="32">
        <f t="shared" si="7"/>
        <v>972</v>
      </c>
      <c r="AB115" s="27"/>
      <c r="AC115" s="24">
        <v>322.83333333333331</v>
      </c>
      <c r="AD115" s="27"/>
      <c r="AE115" s="27"/>
      <c r="AF115" s="27"/>
      <c r="AG115" s="27"/>
      <c r="AH115" s="27"/>
      <c r="AI115" s="27">
        <f t="shared" si="10"/>
        <v>22.746913580246915</v>
      </c>
      <c r="AJ115" s="27">
        <f t="shared" si="13"/>
        <v>22.829218106995885</v>
      </c>
      <c r="AK115" s="27">
        <f t="shared" si="12"/>
        <v>33.974125925925932</v>
      </c>
      <c r="AL115" s="27">
        <f t="shared" si="17"/>
        <v>47.951629629629636</v>
      </c>
      <c r="AM115" s="27"/>
      <c r="AN115" s="58">
        <f t="shared" si="16"/>
        <v>47.951629629629636</v>
      </c>
      <c r="AO115" s="27"/>
      <c r="AP115" s="24"/>
    </row>
    <row r="116" spans="1:42" ht="15" x14ac:dyDescent="0.2">
      <c r="A116" s="23">
        <v>1990</v>
      </c>
      <c r="B116" s="23"/>
      <c r="C116" s="23"/>
      <c r="D116" s="23"/>
      <c r="E116" s="23"/>
      <c r="F116" s="24"/>
      <c r="G116" s="24"/>
      <c r="H116" s="27"/>
      <c r="I116" s="27"/>
      <c r="J116" s="27"/>
      <c r="K116" s="27"/>
      <c r="L116" s="25">
        <v>2074</v>
      </c>
      <c r="M116" s="38">
        <v>108.2</v>
      </c>
      <c r="N116" s="25">
        <v>4239</v>
      </c>
      <c r="O116" s="27">
        <v>205.6</v>
      </c>
      <c r="P116" s="25">
        <f t="shared" si="14"/>
        <v>2332</v>
      </c>
      <c r="Q116" s="27">
        <f t="shared" si="15"/>
        <v>114.8</v>
      </c>
      <c r="R116" s="25">
        <v>1907</v>
      </c>
      <c r="S116" s="27">
        <v>90.8</v>
      </c>
      <c r="T116" s="25">
        <v>2359</v>
      </c>
      <c r="U116" s="27">
        <v>212644.99700000047</v>
      </c>
      <c r="V116" s="25">
        <v>6065</v>
      </c>
      <c r="W116" s="27">
        <v>254592.3</v>
      </c>
      <c r="X116" s="27"/>
      <c r="Y116" s="23"/>
      <c r="Z116" s="24">
        <v>978.9</v>
      </c>
      <c r="AA116" s="32">
        <f t="shared" si="7"/>
        <v>978.9</v>
      </c>
      <c r="AB116" s="27"/>
      <c r="AC116" s="24">
        <v>334.58750000000003</v>
      </c>
      <c r="AD116" s="27"/>
      <c r="AE116" s="27"/>
      <c r="AF116" s="27"/>
      <c r="AG116" s="27"/>
      <c r="AH116" s="27"/>
      <c r="AI116" s="27">
        <f t="shared" si="10"/>
        <v>11.053223005414241</v>
      </c>
      <c r="AJ116" s="27">
        <f t="shared" si="13"/>
        <v>11.72744917764838</v>
      </c>
      <c r="AK116" s="27">
        <f t="shared" si="12"/>
        <v>21.722851874553118</v>
      </c>
      <c r="AL116" s="27">
        <f t="shared" si="17"/>
        <v>26.007998774134236</v>
      </c>
      <c r="AM116" s="27"/>
      <c r="AN116" s="58">
        <f t="shared" si="16"/>
        <v>26.007998774134236</v>
      </c>
      <c r="AO116" s="27"/>
      <c r="AP116" s="24"/>
    </row>
    <row r="117" spans="1:42" ht="15" x14ac:dyDescent="0.2">
      <c r="A117" s="23">
        <v>1991</v>
      </c>
      <c r="B117" s="23"/>
      <c r="C117" s="23"/>
      <c r="D117" s="23"/>
      <c r="E117" s="23"/>
      <c r="F117" s="24"/>
      <c r="G117" s="24"/>
      <c r="H117" s="27"/>
      <c r="I117" s="27"/>
      <c r="J117" s="27"/>
      <c r="K117" s="27"/>
      <c r="L117" s="25">
        <v>1877</v>
      </c>
      <c r="M117" s="38">
        <v>71.2</v>
      </c>
      <c r="N117" s="25">
        <v>3446</v>
      </c>
      <c r="O117" s="27">
        <v>141.5</v>
      </c>
      <c r="P117" s="25">
        <f t="shared" si="14"/>
        <v>1687</v>
      </c>
      <c r="Q117" s="27">
        <f t="shared" si="15"/>
        <v>80.099999999999994</v>
      </c>
      <c r="R117" s="25">
        <v>1759</v>
      </c>
      <c r="S117" s="27">
        <v>61.4</v>
      </c>
      <c r="T117" s="25">
        <v>2178</v>
      </c>
      <c r="U117" s="27">
        <v>145300.98500000016</v>
      </c>
      <c r="V117" s="25">
        <v>5808</v>
      </c>
      <c r="W117" s="27">
        <v>177510.63</v>
      </c>
      <c r="X117" s="27"/>
      <c r="Y117" s="23"/>
      <c r="Z117" s="24">
        <v>944.7</v>
      </c>
      <c r="AA117" s="32">
        <f t="shared" si="7"/>
        <v>944.7</v>
      </c>
      <c r="AB117" s="27"/>
      <c r="AC117" s="24">
        <v>376.17750000000001</v>
      </c>
      <c r="AD117" s="27"/>
      <c r="AE117" s="27"/>
      <c r="AF117" s="27"/>
      <c r="AG117" s="27"/>
      <c r="AH117" s="27"/>
      <c r="AI117" s="27">
        <f t="shared" si="10"/>
        <v>7.536784164284958</v>
      </c>
      <c r="AJ117" s="27">
        <f t="shared" si="13"/>
        <v>8.4788821848205771</v>
      </c>
      <c r="AK117" s="27">
        <f t="shared" si="12"/>
        <v>15.380648353974824</v>
      </c>
      <c r="AL117" s="27">
        <f t="shared" si="17"/>
        <v>18.79015878056526</v>
      </c>
      <c r="AM117" s="27"/>
      <c r="AN117" s="58">
        <f t="shared" si="16"/>
        <v>18.79015878056526</v>
      </c>
      <c r="AO117" s="27"/>
      <c r="AP117" s="24"/>
    </row>
    <row r="118" spans="1:42" ht="15" x14ac:dyDescent="0.2">
      <c r="A118" s="23">
        <v>1992</v>
      </c>
      <c r="B118" s="23"/>
      <c r="C118" s="23"/>
      <c r="D118" s="23"/>
      <c r="E118" s="23"/>
      <c r="F118" s="24"/>
      <c r="G118" s="24"/>
      <c r="H118" s="27"/>
      <c r="I118" s="27"/>
      <c r="J118" s="27"/>
      <c r="K118" s="27"/>
      <c r="L118" s="25">
        <v>2574</v>
      </c>
      <c r="M118" s="38">
        <v>96.7</v>
      </c>
      <c r="N118" s="25">
        <v>3502</v>
      </c>
      <c r="O118" s="27">
        <v>125.3</v>
      </c>
      <c r="P118" s="25">
        <f t="shared" si="14"/>
        <v>1904</v>
      </c>
      <c r="Q118" s="27">
        <f t="shared" si="15"/>
        <v>68.099999999999994</v>
      </c>
      <c r="R118" s="25">
        <v>1598</v>
      </c>
      <c r="S118" s="27">
        <v>57.2</v>
      </c>
      <c r="T118" s="25">
        <v>2503</v>
      </c>
      <c r="U118" s="27">
        <v>132865.16400000022</v>
      </c>
      <c r="V118" s="25">
        <v>6035</v>
      </c>
      <c r="W118" s="27">
        <v>185586.46</v>
      </c>
      <c r="X118" s="27"/>
      <c r="Y118" s="23"/>
      <c r="Z118" s="24">
        <v>996.7</v>
      </c>
      <c r="AA118" s="32">
        <f t="shared" si="7"/>
        <v>996.7</v>
      </c>
      <c r="AB118" s="27"/>
      <c r="AC118" s="24">
        <v>415.74416666666679</v>
      </c>
      <c r="AD118" s="27"/>
      <c r="AE118" s="27"/>
      <c r="AF118" s="27"/>
      <c r="AG118" s="27"/>
      <c r="AH118" s="27"/>
      <c r="AI118" s="27">
        <f t="shared" si="10"/>
        <v>9.7020166549613727</v>
      </c>
      <c r="AJ118" s="27">
        <f t="shared" si="13"/>
        <v>6.8325474064412557</v>
      </c>
      <c r="AK118" s="27">
        <f t="shared" si="12"/>
        <v>13.330507073342051</v>
      </c>
      <c r="AL118" s="27">
        <f t="shared" si="17"/>
        <v>18.620092304605198</v>
      </c>
      <c r="AM118" s="27"/>
      <c r="AN118" s="58">
        <f t="shared" si="16"/>
        <v>18.620092304605198</v>
      </c>
      <c r="AO118" s="27"/>
      <c r="AP118" s="24"/>
    </row>
    <row r="119" spans="1:42" ht="15" x14ac:dyDescent="0.2">
      <c r="A119" s="23">
        <v>1993</v>
      </c>
      <c r="B119" s="23"/>
      <c r="C119" s="23"/>
      <c r="D119" s="23"/>
      <c r="E119" s="23"/>
      <c r="F119" s="24"/>
      <c r="G119" s="24"/>
      <c r="H119" s="27"/>
      <c r="I119" s="27"/>
      <c r="J119" s="27"/>
      <c r="K119" s="27"/>
      <c r="L119" s="25">
        <v>2663</v>
      </c>
      <c r="M119" s="38">
        <v>176.4</v>
      </c>
      <c r="N119" s="25">
        <v>3722</v>
      </c>
      <c r="O119" s="27">
        <v>420.4</v>
      </c>
      <c r="P119" s="25">
        <f t="shared" si="14"/>
        <v>1729</v>
      </c>
      <c r="Q119" s="27">
        <f t="shared" si="15"/>
        <v>206.99999999999997</v>
      </c>
      <c r="R119" s="25">
        <v>1993</v>
      </c>
      <c r="S119" s="27">
        <v>213.4</v>
      </c>
      <c r="T119" s="25">
        <v>2946</v>
      </c>
      <c r="U119" s="27">
        <v>194134.21600000004</v>
      </c>
      <c r="V119" s="25">
        <v>6927</v>
      </c>
      <c r="W119" s="27">
        <v>318294.49</v>
      </c>
      <c r="X119" s="27"/>
      <c r="Y119" s="23"/>
      <c r="Z119" s="24">
        <v>1086</v>
      </c>
      <c r="AA119" s="32">
        <f t="shared" si="7"/>
        <v>1086</v>
      </c>
      <c r="AB119" s="27"/>
      <c r="AC119" s="24">
        <v>451.40666666666669</v>
      </c>
      <c r="AD119" s="27"/>
      <c r="AE119" s="27"/>
      <c r="AF119" s="27"/>
      <c r="AG119" s="27"/>
      <c r="AH119" s="27"/>
      <c r="AI119" s="27">
        <f t="shared" si="10"/>
        <v>16.243093922651937</v>
      </c>
      <c r="AJ119" s="27">
        <f t="shared" si="13"/>
        <v>19.060773480662981</v>
      </c>
      <c r="AK119" s="27">
        <f t="shared" si="12"/>
        <v>17.876078821362807</v>
      </c>
      <c r="AL119" s="27">
        <f t="shared" si="17"/>
        <v>29.308884898710865</v>
      </c>
      <c r="AM119" s="27"/>
      <c r="AN119" s="58">
        <f t="shared" si="16"/>
        <v>29.308884898710865</v>
      </c>
      <c r="AO119" s="27"/>
      <c r="AP119" s="24"/>
    </row>
    <row r="120" spans="1:42" ht="15" x14ac:dyDescent="0.2">
      <c r="A120" s="23">
        <v>1994</v>
      </c>
      <c r="B120" s="23"/>
      <c r="C120" s="23"/>
      <c r="D120" s="23"/>
      <c r="E120" s="23"/>
      <c r="F120" s="24"/>
      <c r="G120" s="24"/>
      <c r="H120" s="27"/>
      <c r="I120" s="27"/>
      <c r="J120" s="27"/>
      <c r="K120" s="27"/>
      <c r="L120" s="25">
        <v>2997</v>
      </c>
      <c r="M120" s="38">
        <v>226.7</v>
      </c>
      <c r="N120" s="25">
        <v>4383</v>
      </c>
      <c r="O120" s="27">
        <v>524.9</v>
      </c>
      <c r="P120" s="25">
        <f t="shared" si="14"/>
        <v>2378</v>
      </c>
      <c r="Q120" s="27">
        <f t="shared" si="15"/>
        <v>288</v>
      </c>
      <c r="R120" s="25">
        <v>2005</v>
      </c>
      <c r="S120" s="27">
        <v>236.9</v>
      </c>
      <c r="T120" s="25">
        <v>3704</v>
      </c>
      <c r="U120" s="27">
        <v>298867.67399999942</v>
      </c>
      <c r="V120" s="25">
        <v>8194</v>
      </c>
      <c r="W120" s="27">
        <v>415619.34</v>
      </c>
      <c r="X120" s="27"/>
      <c r="Y120" s="23"/>
      <c r="Z120" s="24">
        <v>1192.7</v>
      </c>
      <c r="AA120" s="32">
        <f t="shared" ref="AA120:AA135" si="18">Z120</f>
        <v>1192.7</v>
      </c>
      <c r="AB120" s="27"/>
      <c r="AC120" s="24">
        <v>460.32916666666665</v>
      </c>
      <c r="AD120" s="27"/>
      <c r="AE120" s="27"/>
      <c r="AF120" s="27"/>
      <c r="AG120" s="27"/>
      <c r="AH120" s="27"/>
      <c r="AI120" s="27">
        <f t="shared" si="10"/>
        <v>19.007294374109161</v>
      </c>
      <c r="AJ120" s="27">
        <f t="shared" si="13"/>
        <v>24.146893602750062</v>
      </c>
      <c r="AK120" s="27">
        <f t="shared" si="12"/>
        <v>25.058076129789505</v>
      </c>
      <c r="AL120" s="27">
        <f t="shared" si="17"/>
        <v>34.846930493837512</v>
      </c>
      <c r="AM120" s="27"/>
      <c r="AN120" s="58">
        <f t="shared" si="16"/>
        <v>34.846930493837512</v>
      </c>
      <c r="AO120" s="27"/>
      <c r="AP120" s="24"/>
    </row>
    <row r="121" spans="1:42" ht="15" x14ac:dyDescent="0.2">
      <c r="A121" s="23">
        <v>1995</v>
      </c>
      <c r="B121" s="23"/>
      <c r="C121" s="23"/>
      <c r="D121" s="23"/>
      <c r="E121" s="23"/>
      <c r="F121" s="24"/>
      <c r="G121" s="24"/>
      <c r="H121" s="27"/>
      <c r="I121" s="27"/>
      <c r="J121" s="27"/>
      <c r="K121" s="27"/>
      <c r="L121" s="25">
        <v>3510</v>
      </c>
      <c r="M121" s="38">
        <v>356</v>
      </c>
      <c r="N121" s="25">
        <v>4981</v>
      </c>
      <c r="O121" s="27">
        <v>895.8</v>
      </c>
      <c r="P121" s="25">
        <f t="shared" si="14"/>
        <v>2754</v>
      </c>
      <c r="Q121" s="27">
        <f t="shared" si="15"/>
        <v>530.5</v>
      </c>
      <c r="R121" s="25">
        <v>2227</v>
      </c>
      <c r="S121" s="27">
        <v>365.3</v>
      </c>
      <c r="T121" s="25">
        <v>4200</v>
      </c>
      <c r="U121" s="27">
        <v>426264.84500000067</v>
      </c>
      <c r="V121" s="25">
        <v>9521</v>
      </c>
      <c r="W121" s="27">
        <v>667698.16</v>
      </c>
      <c r="X121" s="27"/>
      <c r="Y121" s="23"/>
      <c r="Z121" s="24">
        <v>1286.3</v>
      </c>
      <c r="AA121" s="32">
        <f t="shared" si="18"/>
        <v>1286.3</v>
      </c>
      <c r="AB121" s="27"/>
      <c r="AC121" s="24">
        <v>541.63833333333321</v>
      </c>
      <c r="AD121" s="27"/>
      <c r="AE121" s="27"/>
      <c r="AF121" s="27"/>
      <c r="AG121" s="27"/>
      <c r="AH121" s="27"/>
      <c r="AI121" s="27">
        <f t="shared" si="10"/>
        <v>27.676280805410869</v>
      </c>
      <c r="AJ121" s="27">
        <f t="shared" si="13"/>
        <v>41.242322941770972</v>
      </c>
      <c r="AK121" s="27">
        <f t="shared" si="12"/>
        <v>33.138835808131908</v>
      </c>
      <c r="AL121" s="27">
        <f t="shared" si="17"/>
        <v>51.908431936562238</v>
      </c>
      <c r="AM121" s="27"/>
      <c r="AN121" s="58">
        <f t="shared" si="16"/>
        <v>51.908431936562238</v>
      </c>
      <c r="AO121" s="27"/>
      <c r="AP121" s="24"/>
    </row>
    <row r="122" spans="1:42" ht="15" x14ac:dyDescent="0.2">
      <c r="A122" s="23">
        <v>1996</v>
      </c>
      <c r="B122" s="23"/>
      <c r="C122" s="23"/>
      <c r="D122" s="23"/>
      <c r="E122" s="23"/>
      <c r="F122" s="24"/>
      <c r="G122" s="24"/>
      <c r="H122" s="27"/>
      <c r="I122" s="27"/>
      <c r="J122" s="27"/>
      <c r="K122" s="27"/>
      <c r="L122" s="25">
        <v>5848</v>
      </c>
      <c r="M122" s="38">
        <v>494.9</v>
      </c>
      <c r="N122" s="25">
        <v>5639</v>
      </c>
      <c r="O122" s="27">
        <v>1059.3</v>
      </c>
      <c r="P122" s="25">
        <f t="shared" si="14"/>
        <v>3216</v>
      </c>
      <c r="Q122" s="27">
        <f t="shared" si="15"/>
        <v>740.3</v>
      </c>
      <c r="R122" s="25">
        <v>2423</v>
      </c>
      <c r="S122" s="27">
        <v>319</v>
      </c>
      <c r="T122" s="25">
        <v>4924</v>
      </c>
      <c r="U122" s="27">
        <v>638760.29900000012</v>
      </c>
      <c r="V122" s="25">
        <v>12018</v>
      </c>
      <c r="W122" s="27">
        <v>751732.98</v>
      </c>
      <c r="X122" s="27"/>
      <c r="Y122" s="23"/>
      <c r="Z122" s="24">
        <v>1401.3</v>
      </c>
      <c r="AA122" s="32">
        <f t="shared" si="18"/>
        <v>1401.3</v>
      </c>
      <c r="AB122" s="27"/>
      <c r="AC122" s="24">
        <v>670.82833333333338</v>
      </c>
      <c r="AD122" s="27"/>
      <c r="AE122" s="27"/>
      <c r="AF122" s="27"/>
      <c r="AG122" s="27"/>
      <c r="AH122" s="27"/>
      <c r="AI122" s="27">
        <f t="shared" si="10"/>
        <v>35.317205452080209</v>
      </c>
      <c r="AJ122" s="27">
        <f t="shared" si="13"/>
        <v>52.829515449939343</v>
      </c>
      <c r="AK122" s="27">
        <f t="shared" si="12"/>
        <v>45.583408192392795</v>
      </c>
      <c r="AL122" s="27">
        <f t="shared" si="17"/>
        <v>53.645399272104477</v>
      </c>
      <c r="AM122" s="27"/>
      <c r="AN122" s="58">
        <f t="shared" si="16"/>
        <v>53.645399272104477</v>
      </c>
      <c r="AO122" s="27"/>
      <c r="AP122" s="24"/>
    </row>
    <row r="123" spans="1:42" ht="15" x14ac:dyDescent="0.2">
      <c r="A123" s="23">
        <v>1997</v>
      </c>
      <c r="B123" s="23"/>
      <c r="C123" s="23"/>
      <c r="D123" s="23"/>
      <c r="E123" s="23"/>
      <c r="F123" s="24"/>
      <c r="G123" s="24"/>
      <c r="H123" s="27"/>
      <c r="I123" s="27"/>
      <c r="J123" s="27"/>
      <c r="K123" s="27"/>
      <c r="L123" s="25">
        <v>7800</v>
      </c>
      <c r="M123" s="38">
        <v>657.1</v>
      </c>
      <c r="N123" s="25">
        <v>8770</v>
      </c>
      <c r="O123" s="27">
        <v>1610.3</v>
      </c>
      <c r="P123" s="25">
        <f t="shared" si="14"/>
        <v>5581</v>
      </c>
      <c r="Q123" s="27">
        <f t="shared" si="15"/>
        <v>994.09999999999991</v>
      </c>
      <c r="R123" s="25">
        <v>3189</v>
      </c>
      <c r="S123" s="27">
        <v>616.20000000000005</v>
      </c>
      <c r="T123" s="25">
        <v>5354</v>
      </c>
      <c r="U123" s="27">
        <v>740773.84899999911</v>
      </c>
      <c r="V123" s="25">
        <v>13292</v>
      </c>
      <c r="W123" s="27">
        <v>1118158.0900000001</v>
      </c>
      <c r="X123" s="27"/>
      <c r="Y123" s="23"/>
      <c r="Z123" s="24">
        <v>1524.7</v>
      </c>
      <c r="AA123" s="32">
        <f t="shared" si="18"/>
        <v>1524.7</v>
      </c>
      <c r="AB123" s="27"/>
      <c r="AC123" s="24">
        <v>872.67333333333329</v>
      </c>
      <c r="AD123" s="27"/>
      <c r="AE123" s="27"/>
      <c r="AF123" s="27"/>
      <c r="AG123" s="27"/>
      <c r="AH123" s="27"/>
      <c r="AI123" s="27">
        <f t="shared" si="10"/>
        <v>43.097002689053582</v>
      </c>
      <c r="AJ123" s="27">
        <f t="shared" si="13"/>
        <v>65.199711418639723</v>
      </c>
      <c r="AK123" s="27">
        <f t="shared" si="12"/>
        <v>48.584892044336534</v>
      </c>
      <c r="AL123" s="27">
        <f t="shared" si="17"/>
        <v>73.336268774185086</v>
      </c>
      <c r="AM123" s="27"/>
      <c r="AN123" s="58">
        <f t="shared" si="16"/>
        <v>73.336268774185086</v>
      </c>
      <c r="AO123" s="27"/>
      <c r="AP123" s="24"/>
    </row>
    <row r="124" spans="1:42" ht="15" x14ac:dyDescent="0.2">
      <c r="A124" s="23">
        <v>1998</v>
      </c>
      <c r="B124" s="23"/>
      <c r="C124" s="23"/>
      <c r="D124" s="23"/>
      <c r="E124" s="23"/>
      <c r="F124" s="24"/>
      <c r="G124" s="24"/>
      <c r="H124" s="27"/>
      <c r="I124" s="27"/>
      <c r="J124" s="27"/>
      <c r="K124" s="27"/>
      <c r="L124" s="25">
        <v>7809</v>
      </c>
      <c r="M124" s="38">
        <v>1191.9000000000001</v>
      </c>
      <c r="N124" s="25">
        <v>9634</v>
      </c>
      <c r="O124" s="27">
        <v>2480.1660999999999</v>
      </c>
      <c r="P124" s="25">
        <f t="shared" si="14"/>
        <v>6330</v>
      </c>
      <c r="Q124" s="27">
        <f t="shared" si="15"/>
        <v>1925.3661</v>
      </c>
      <c r="R124" s="25">
        <v>3304</v>
      </c>
      <c r="S124" s="27">
        <v>554.79999999999995</v>
      </c>
      <c r="T124" s="25">
        <v>5582</v>
      </c>
      <c r="U124" s="27">
        <v>1350564.5829999978</v>
      </c>
      <c r="V124" s="25">
        <v>14850</v>
      </c>
      <c r="W124" s="27">
        <v>1816742.34</v>
      </c>
      <c r="X124" s="27"/>
      <c r="Y124" s="23"/>
      <c r="Z124" s="24">
        <v>1673</v>
      </c>
      <c r="AA124" s="32">
        <f t="shared" si="18"/>
        <v>1673</v>
      </c>
      <c r="AB124" s="27"/>
      <c r="AC124" s="24">
        <v>1084.3108333333332</v>
      </c>
      <c r="AD124" s="27"/>
      <c r="AE124" s="27"/>
      <c r="AF124" s="27"/>
      <c r="AG124" s="27"/>
      <c r="AH124" s="27"/>
      <c r="AI124" s="27">
        <f t="shared" si="10"/>
        <v>71.243275552898993</v>
      </c>
      <c r="AJ124" s="27">
        <f t="shared" si="13"/>
        <v>115.08464435146443</v>
      </c>
      <c r="AK124" s="27">
        <f t="shared" si="12"/>
        <v>80.727111954572493</v>
      </c>
      <c r="AL124" s="27">
        <f t="shared" si="17"/>
        <v>108.59189121338915</v>
      </c>
      <c r="AM124" s="27"/>
      <c r="AN124" s="58">
        <f t="shared" si="16"/>
        <v>108.59189121338915</v>
      </c>
      <c r="AO124" s="27"/>
      <c r="AP124" s="24"/>
    </row>
    <row r="125" spans="1:42" ht="15" x14ac:dyDescent="0.2">
      <c r="A125" s="23">
        <v>1999</v>
      </c>
      <c r="B125" s="23"/>
      <c r="C125" s="23"/>
      <c r="D125" s="23"/>
      <c r="E125" s="23"/>
      <c r="F125" s="24"/>
      <c r="G125" s="24"/>
      <c r="H125" s="27"/>
      <c r="I125" s="27"/>
      <c r="J125" s="27"/>
      <c r="K125" s="27"/>
      <c r="L125" s="25">
        <v>9278</v>
      </c>
      <c r="M125" s="38">
        <v>1425.9</v>
      </c>
      <c r="N125" s="25">
        <v>9599</v>
      </c>
      <c r="O125" s="27">
        <v>3401.6032</v>
      </c>
      <c r="P125" s="25">
        <f t="shared" si="14"/>
        <v>6415</v>
      </c>
      <c r="Q125" s="27">
        <f t="shared" si="15"/>
        <v>2723.8755999999998</v>
      </c>
      <c r="R125" s="25">
        <v>3184</v>
      </c>
      <c r="S125" s="27">
        <v>677.72760000000005</v>
      </c>
      <c r="T125" s="25">
        <v>4750</v>
      </c>
      <c r="U125" s="27">
        <v>1297045.3159999994</v>
      </c>
      <c r="V125" s="25">
        <v>13279</v>
      </c>
      <c r="W125" s="27">
        <v>2139070.54</v>
      </c>
      <c r="X125" s="27"/>
      <c r="Y125" s="23"/>
      <c r="Z125" s="24">
        <v>1826.2</v>
      </c>
      <c r="AA125" s="32">
        <f t="shared" si="18"/>
        <v>1826.2</v>
      </c>
      <c r="AB125" s="27"/>
      <c r="AC125" s="24">
        <v>1326.0608333333334</v>
      </c>
      <c r="AD125" s="27"/>
      <c r="AE125" s="27"/>
      <c r="AF125" s="27"/>
      <c r="AG125" s="27"/>
      <c r="AH125" s="27"/>
      <c r="AI125" s="27">
        <f t="shared" si="10"/>
        <v>78.080166465885441</v>
      </c>
      <c r="AJ125" s="27">
        <f t="shared" si="13"/>
        <v>149.15538276201949</v>
      </c>
      <c r="AK125" s="27">
        <f t="shared" si="12"/>
        <v>71.024275325813136</v>
      </c>
      <c r="AL125" s="27">
        <f t="shared" si="17"/>
        <v>117.13232614171505</v>
      </c>
      <c r="AM125" s="27"/>
      <c r="AN125" s="58">
        <f t="shared" si="16"/>
        <v>117.13232614171505</v>
      </c>
      <c r="AO125" s="27"/>
      <c r="AP125" s="24"/>
    </row>
    <row r="126" spans="1:42" ht="15" x14ac:dyDescent="0.2">
      <c r="A126" s="23">
        <v>2000</v>
      </c>
      <c r="B126" s="23"/>
      <c r="C126" s="23"/>
      <c r="D126" s="23"/>
      <c r="E126" s="23"/>
      <c r="F126" s="24"/>
      <c r="G126" s="24"/>
      <c r="H126" s="27"/>
      <c r="I126" s="27"/>
      <c r="J126" s="27"/>
      <c r="K126" s="27"/>
      <c r="L126" s="25">
        <v>9566</v>
      </c>
      <c r="M126" s="38">
        <v>1325.7</v>
      </c>
      <c r="N126" s="25">
        <v>11169</v>
      </c>
      <c r="O126" s="27">
        <v>3439.9546999999998</v>
      </c>
      <c r="P126" s="25">
        <f t="shared" si="14"/>
        <v>7672</v>
      </c>
      <c r="Q126" s="27">
        <f t="shared" si="15"/>
        <v>2548.1803</v>
      </c>
      <c r="R126" s="25">
        <v>3497</v>
      </c>
      <c r="S126" s="27">
        <v>891.77440000000001</v>
      </c>
      <c r="T126" s="25">
        <v>4681</v>
      </c>
      <c r="U126" s="27">
        <v>1742858.1690000019</v>
      </c>
      <c r="V126" s="25">
        <v>14149</v>
      </c>
      <c r="W126" s="27">
        <v>1967667.04</v>
      </c>
      <c r="X126" s="27"/>
      <c r="Y126" s="23"/>
      <c r="Z126" s="24">
        <v>1983.9</v>
      </c>
      <c r="AA126" s="32">
        <f t="shared" si="18"/>
        <v>1983.9</v>
      </c>
      <c r="AB126" s="27"/>
      <c r="AC126" s="24">
        <v>1427.0074999999999</v>
      </c>
      <c r="AD126" s="27"/>
      <c r="AE126" s="27"/>
      <c r="AF126" s="27"/>
      <c r="AG126" s="27"/>
      <c r="AH126" s="27"/>
      <c r="AI126" s="27">
        <f t="shared" si="10"/>
        <v>66.822924542567677</v>
      </c>
      <c r="AJ126" s="27">
        <f t="shared" si="13"/>
        <v>128.44298099702604</v>
      </c>
      <c r="AK126" s="27">
        <f t="shared" si="12"/>
        <v>87.850101769242485</v>
      </c>
      <c r="AL126" s="27">
        <f t="shared" si="17"/>
        <v>99.181765209940011</v>
      </c>
      <c r="AM126" s="27"/>
      <c r="AN126" s="58">
        <f t="shared" si="16"/>
        <v>99.181765209940011</v>
      </c>
      <c r="AO126" s="27"/>
      <c r="AP126" s="24"/>
    </row>
    <row r="127" spans="1:42" ht="15" x14ac:dyDescent="0.2">
      <c r="A127" s="23">
        <v>2001</v>
      </c>
      <c r="B127" s="23"/>
      <c r="C127" s="23"/>
      <c r="D127" s="23"/>
      <c r="E127" s="23"/>
      <c r="F127" s="24"/>
      <c r="G127" s="24"/>
      <c r="H127" s="27"/>
      <c r="I127" s="27"/>
      <c r="J127" s="27"/>
      <c r="K127" s="27"/>
      <c r="L127" s="25">
        <v>8290</v>
      </c>
      <c r="M127" s="38">
        <v>699.4</v>
      </c>
      <c r="N127" s="25">
        <v>7713</v>
      </c>
      <c r="O127" s="27">
        <v>1687.6831</v>
      </c>
      <c r="P127" s="25">
        <f t="shared" si="14"/>
        <v>4897</v>
      </c>
      <c r="Q127" s="27">
        <f t="shared" si="15"/>
        <v>1043.4859999999999</v>
      </c>
      <c r="R127" s="25">
        <v>2816</v>
      </c>
      <c r="S127" s="27">
        <v>644.19709999999998</v>
      </c>
      <c r="T127" s="25">
        <v>3421</v>
      </c>
      <c r="U127" s="27">
        <v>1154824.1959999986</v>
      </c>
      <c r="V127" s="25">
        <v>9693</v>
      </c>
      <c r="W127" s="27">
        <v>1012177.67</v>
      </c>
      <c r="X127" s="27"/>
      <c r="Y127" s="23"/>
      <c r="Z127" s="24">
        <v>1973.1</v>
      </c>
      <c r="AA127" s="32">
        <f t="shared" si="18"/>
        <v>1973.1</v>
      </c>
      <c r="AB127" s="27"/>
      <c r="AC127" s="24">
        <v>1192.0783333333334</v>
      </c>
      <c r="AD127" s="27"/>
      <c r="AE127" s="27"/>
      <c r="AF127" s="27"/>
      <c r="AG127" s="27"/>
      <c r="AH127" s="27"/>
      <c r="AI127" s="27">
        <f t="shared" si="10"/>
        <v>35.446758907303227</v>
      </c>
      <c r="AJ127" s="27">
        <f t="shared" si="13"/>
        <v>52.885611474329728</v>
      </c>
      <c r="AK127" s="27">
        <f t="shared" si="12"/>
        <v>58.52841700876786</v>
      </c>
      <c r="AL127" s="27">
        <f t="shared" si="17"/>
        <v>51.29885307384319</v>
      </c>
      <c r="AM127" s="27"/>
      <c r="AN127" s="58">
        <f t="shared" si="16"/>
        <v>51.29885307384319</v>
      </c>
      <c r="AO127" s="27"/>
      <c r="AP127" s="24"/>
    </row>
    <row r="128" spans="1:42" ht="15" x14ac:dyDescent="0.2">
      <c r="A128" s="23">
        <v>2002</v>
      </c>
      <c r="B128" s="23"/>
      <c r="C128" s="23"/>
      <c r="D128" s="23"/>
      <c r="E128" s="23"/>
      <c r="F128" s="24"/>
      <c r="G128" s="24"/>
      <c r="H128" s="27"/>
      <c r="I128" s="27"/>
      <c r="J128" s="27"/>
      <c r="K128" s="27"/>
      <c r="L128" s="25">
        <v>7303</v>
      </c>
      <c r="M128" s="38">
        <v>440.7</v>
      </c>
      <c r="N128" s="25">
        <v>7032</v>
      </c>
      <c r="O128" s="27">
        <v>1185.3315</v>
      </c>
      <c r="P128" s="25">
        <f t="shared" si="14"/>
        <v>4401</v>
      </c>
      <c r="Q128" s="27">
        <f t="shared" si="15"/>
        <v>712.72939999999994</v>
      </c>
      <c r="R128" s="25">
        <v>2631</v>
      </c>
      <c r="S128" s="27">
        <v>472.60210000000001</v>
      </c>
      <c r="T128" s="25">
        <v>3028</v>
      </c>
      <c r="U128" s="27">
        <v>597696.00900000019</v>
      </c>
      <c r="V128" s="25">
        <v>8641</v>
      </c>
      <c r="W128" s="27">
        <v>520895.81</v>
      </c>
      <c r="X128" s="27"/>
      <c r="Y128" s="23"/>
      <c r="Z128" s="24">
        <v>1910.4</v>
      </c>
      <c r="AA128" s="32">
        <f t="shared" si="18"/>
        <v>1910.4</v>
      </c>
      <c r="AB128" s="27"/>
      <c r="AC128" s="24">
        <v>995.63</v>
      </c>
      <c r="AD128" s="27"/>
      <c r="AE128" s="27"/>
      <c r="AF128" s="27"/>
      <c r="AG128" s="27"/>
      <c r="AH128" s="27"/>
      <c r="AI128" s="27">
        <f t="shared" si="10"/>
        <v>23.068467336683415</v>
      </c>
      <c r="AJ128" s="27">
        <f t="shared" si="13"/>
        <v>37.307862227805686</v>
      </c>
      <c r="AK128" s="27">
        <f t="shared" si="12"/>
        <v>31.286432631909555</v>
      </c>
      <c r="AL128" s="27">
        <f t="shared" si="17"/>
        <v>27.266321712730317</v>
      </c>
      <c r="AM128" s="27"/>
      <c r="AN128" s="58">
        <f t="shared" si="16"/>
        <v>27.266321712730317</v>
      </c>
      <c r="AO128" s="27"/>
      <c r="AP128" s="24"/>
    </row>
    <row r="129" spans="1:42" ht="15" x14ac:dyDescent="0.2">
      <c r="A129" s="23">
        <v>2003</v>
      </c>
      <c r="B129" s="23"/>
      <c r="C129" s="23"/>
      <c r="D129" s="23"/>
      <c r="E129" s="23"/>
      <c r="F129" s="24"/>
      <c r="G129" s="24"/>
      <c r="H129" s="27"/>
      <c r="I129" s="27"/>
      <c r="J129" s="27"/>
      <c r="K129" s="27"/>
      <c r="L129" s="25">
        <v>7983</v>
      </c>
      <c r="M129" s="38">
        <v>504.6</v>
      </c>
      <c r="N129" s="25">
        <v>7743</v>
      </c>
      <c r="O129" s="27">
        <v>1318</v>
      </c>
      <c r="P129" s="25">
        <f t="shared" si="14"/>
        <v>4653</v>
      </c>
      <c r="Q129" s="27">
        <f t="shared" si="15"/>
        <v>817</v>
      </c>
      <c r="R129" s="25">
        <v>3090</v>
      </c>
      <c r="S129" s="27">
        <v>501</v>
      </c>
      <c r="T129" s="25">
        <v>3008</v>
      </c>
      <c r="U129" s="27">
        <v>517036.22200000013</v>
      </c>
      <c r="V129" s="25">
        <v>9340</v>
      </c>
      <c r="W129" s="27">
        <v>669228.63</v>
      </c>
      <c r="X129" s="27"/>
      <c r="Y129" s="23"/>
      <c r="Z129" s="24">
        <v>2013</v>
      </c>
      <c r="AA129" s="32">
        <f t="shared" si="18"/>
        <v>2013</v>
      </c>
      <c r="AB129" s="27"/>
      <c r="AC129" s="24">
        <v>963.68916666666655</v>
      </c>
      <c r="AD129" s="27"/>
      <c r="AE129" s="27"/>
      <c r="AF129" s="27"/>
      <c r="AG129" s="27"/>
      <c r="AH129" s="27"/>
      <c r="AI129" s="27">
        <f t="shared" si="10"/>
        <v>25.067064083457531</v>
      </c>
      <c r="AJ129" s="27">
        <f t="shared" si="13"/>
        <v>40.586189766517634</v>
      </c>
      <c r="AK129" s="27">
        <f t="shared" si="12"/>
        <v>25.68485951316444</v>
      </c>
      <c r="AL129" s="27">
        <f t="shared" si="17"/>
        <v>33.245336810730258</v>
      </c>
      <c r="AM129" s="27"/>
      <c r="AN129" s="58">
        <f t="shared" si="16"/>
        <v>33.245336810730258</v>
      </c>
      <c r="AO129" s="27"/>
      <c r="AP129" s="24"/>
    </row>
    <row r="130" spans="1:42" ht="15" x14ac:dyDescent="0.2">
      <c r="A130" s="23">
        <v>2004</v>
      </c>
      <c r="B130" s="23"/>
      <c r="C130" s="23"/>
      <c r="D130" s="23"/>
      <c r="E130" s="23"/>
      <c r="F130" s="24"/>
      <c r="G130" s="24"/>
      <c r="H130" s="27"/>
      <c r="I130" s="27"/>
      <c r="J130" s="27"/>
      <c r="K130" s="27"/>
      <c r="L130" s="25">
        <v>9783</v>
      </c>
      <c r="M130" s="38">
        <v>750.7</v>
      </c>
      <c r="N130" s="27"/>
      <c r="O130" s="27"/>
      <c r="P130" s="27"/>
      <c r="Q130" s="27"/>
      <c r="R130" s="27"/>
      <c r="S130" s="27"/>
      <c r="T130" s="25">
        <v>3079</v>
      </c>
      <c r="U130" s="27">
        <v>797187.8380000015</v>
      </c>
      <c r="V130" s="25">
        <v>10764</v>
      </c>
      <c r="W130" s="27">
        <v>1003834.99</v>
      </c>
      <c r="X130" s="27"/>
      <c r="Y130" s="23"/>
      <c r="Z130" s="24">
        <v>2217.1999999999998</v>
      </c>
      <c r="AA130" s="32">
        <f t="shared" si="18"/>
        <v>2217.1999999999998</v>
      </c>
      <c r="AB130" s="27"/>
      <c r="AC130" s="24">
        <v>1130.5475000000004</v>
      </c>
      <c r="AD130" s="27"/>
      <c r="AE130" s="27"/>
      <c r="AF130" s="27"/>
      <c r="AG130" s="27"/>
      <c r="AH130" s="27"/>
      <c r="AI130" s="27">
        <f t="shared" si="10"/>
        <v>33.858019123218483</v>
      </c>
      <c r="AJ130" s="27"/>
      <c r="AK130" s="27">
        <f t="shared" si="12"/>
        <v>35.954710355403286</v>
      </c>
      <c r="AL130" s="27">
        <f t="shared" si="17"/>
        <v>45.274895814540869</v>
      </c>
      <c r="AM130" s="27"/>
      <c r="AN130" s="58">
        <f t="shared" si="16"/>
        <v>45.274895814540869</v>
      </c>
      <c r="AO130" s="27"/>
      <c r="AP130" s="24"/>
    </row>
    <row r="131" spans="1:42" ht="15" x14ac:dyDescent="0.2">
      <c r="A131" s="23">
        <v>2005</v>
      </c>
      <c r="B131" s="23"/>
      <c r="C131" s="23"/>
      <c r="D131" s="23"/>
      <c r="E131" s="23"/>
      <c r="F131" s="24"/>
      <c r="G131" s="24"/>
      <c r="H131" s="27"/>
      <c r="I131" s="27"/>
      <c r="J131" s="27"/>
      <c r="K131" s="27"/>
      <c r="L131" s="25">
        <v>10332</v>
      </c>
      <c r="M131" s="38">
        <v>1011</v>
      </c>
      <c r="N131" s="27"/>
      <c r="O131" s="27"/>
      <c r="P131" s="27"/>
      <c r="Q131" s="27"/>
      <c r="R131" s="27"/>
      <c r="S131" s="27"/>
      <c r="T131" s="25">
        <v>3410</v>
      </c>
      <c r="U131" s="27">
        <v>889426.14600000076</v>
      </c>
      <c r="V131" s="25">
        <v>11478</v>
      </c>
      <c r="W131" s="27">
        <v>1344151</v>
      </c>
      <c r="X131" s="27"/>
      <c r="Y131" s="23"/>
      <c r="Z131" s="24">
        <v>2477.1999999999998</v>
      </c>
      <c r="AA131" s="32">
        <f t="shared" si="18"/>
        <v>2477.1999999999998</v>
      </c>
      <c r="AB131" s="27"/>
      <c r="AC131" s="24">
        <v>1207.0608333333332</v>
      </c>
      <c r="AD131" s="27"/>
      <c r="AE131" s="27"/>
      <c r="AF131" s="27"/>
      <c r="AG131" s="27"/>
      <c r="AH131" s="27"/>
      <c r="AI131" s="27">
        <f t="shared" si="10"/>
        <v>40.812207330857426</v>
      </c>
      <c r="AJ131" s="27"/>
      <c r="AK131" s="27">
        <f t="shared" si="12"/>
        <v>35.904494832875862</v>
      </c>
      <c r="AL131" s="27">
        <f t="shared" si="17"/>
        <v>54.260899402551274</v>
      </c>
      <c r="AM131" s="27"/>
      <c r="AN131" s="58">
        <f t="shared" si="16"/>
        <v>54.260899402551274</v>
      </c>
      <c r="AO131" s="27"/>
      <c r="AP131" s="24"/>
    </row>
    <row r="132" spans="1:42" ht="15" x14ac:dyDescent="0.2">
      <c r="A132" s="23">
        <v>2006</v>
      </c>
      <c r="B132" s="23"/>
      <c r="C132" s="23"/>
      <c r="D132" s="23"/>
      <c r="E132" s="23"/>
      <c r="F132" s="24"/>
      <c r="G132" s="24"/>
      <c r="H132" s="27"/>
      <c r="I132" s="27"/>
      <c r="J132" s="27"/>
      <c r="K132" s="27"/>
      <c r="L132" s="25">
        <v>10660</v>
      </c>
      <c r="M132" s="38">
        <v>1221.8</v>
      </c>
      <c r="N132" s="27"/>
      <c r="O132" s="27"/>
      <c r="P132" s="27"/>
      <c r="Q132" s="27"/>
      <c r="R132" s="27"/>
      <c r="S132" s="27"/>
      <c r="T132" s="25">
        <v>3624</v>
      </c>
      <c r="U132" s="27">
        <v>1351443.776000001</v>
      </c>
      <c r="V132" s="25">
        <v>13097</v>
      </c>
      <c r="W132" s="27">
        <v>1858368.7</v>
      </c>
      <c r="X132" s="27"/>
      <c r="Y132" s="23"/>
      <c r="Z132" s="24">
        <v>2632</v>
      </c>
      <c r="AA132" s="32">
        <f t="shared" si="18"/>
        <v>2632</v>
      </c>
      <c r="AB132" s="27"/>
      <c r="AC132" s="24">
        <v>1310.6699999999998</v>
      </c>
      <c r="AD132" s="27"/>
      <c r="AE132" s="27"/>
      <c r="AF132" s="27"/>
      <c r="AG132" s="27"/>
      <c r="AH132" s="27"/>
      <c r="AI132" s="27">
        <f t="shared" si="10"/>
        <v>46.420972644376896</v>
      </c>
      <c r="AJ132" s="27"/>
      <c r="AK132" s="27">
        <f t="shared" si="12"/>
        <v>51.346648024316153</v>
      </c>
      <c r="AL132" s="27">
        <f t="shared" si="17"/>
        <v>70.606713525835872</v>
      </c>
      <c r="AM132" s="27"/>
      <c r="AN132" s="58">
        <f t="shared" si="16"/>
        <v>70.606713525835872</v>
      </c>
      <c r="AO132" s="27"/>
      <c r="AP132" s="24"/>
    </row>
    <row r="133" spans="1:42" ht="15" x14ac:dyDescent="0.2">
      <c r="A133" s="23">
        <v>2007</v>
      </c>
      <c r="B133" s="23"/>
      <c r="C133" s="23"/>
      <c r="D133" s="23"/>
      <c r="E133" s="23"/>
      <c r="F133" s="24"/>
      <c r="G133" s="24"/>
      <c r="H133" s="27"/>
      <c r="I133" s="27"/>
      <c r="J133" s="27"/>
      <c r="K133" s="27"/>
      <c r="L133" s="25">
        <v>10559</v>
      </c>
      <c r="M133" s="38">
        <v>1225.3</v>
      </c>
      <c r="N133" s="27"/>
      <c r="O133" s="27"/>
      <c r="P133" s="27"/>
      <c r="Q133" s="27"/>
      <c r="R133" s="27"/>
      <c r="S133" s="27"/>
      <c r="T133" s="25">
        <v>3865</v>
      </c>
      <c r="U133" s="27">
        <v>1675588.7240000018</v>
      </c>
      <c r="V133" s="25">
        <v>14118</v>
      </c>
      <c r="W133" s="27">
        <v>1973562.15</v>
      </c>
      <c r="X133" s="27"/>
      <c r="Y133" s="23"/>
      <c r="Z133" s="24">
        <v>2639.1</v>
      </c>
      <c r="AA133" s="32">
        <f t="shared" si="18"/>
        <v>2639.1</v>
      </c>
      <c r="AB133" s="27"/>
      <c r="AC133" s="24">
        <v>1476.6333333333332</v>
      </c>
      <c r="AD133" s="27"/>
      <c r="AE133" s="27"/>
      <c r="AF133" s="27"/>
      <c r="AG133" s="27"/>
      <c r="AH133" s="27"/>
      <c r="AI133" s="27">
        <f t="shared" si="10"/>
        <v>46.428706756091096</v>
      </c>
      <c r="AJ133" s="27"/>
      <c r="AK133" s="27">
        <f t="shared" si="12"/>
        <v>63.490914478420748</v>
      </c>
      <c r="AL133" s="27">
        <f t="shared" si="17"/>
        <v>74.781635784926678</v>
      </c>
      <c r="AM133" s="27"/>
      <c r="AN133" s="58">
        <f t="shared" si="16"/>
        <v>74.781635784926678</v>
      </c>
      <c r="AO133" s="27"/>
      <c r="AP133" s="24"/>
    </row>
    <row r="134" spans="1:42" ht="15" x14ac:dyDescent="0.2">
      <c r="A134" s="23">
        <v>2008</v>
      </c>
      <c r="B134" s="23"/>
      <c r="C134" s="23"/>
      <c r="D134" s="23"/>
      <c r="E134" s="23"/>
      <c r="F134" s="24"/>
      <c r="G134" s="24"/>
      <c r="H134" s="27"/>
      <c r="I134" s="27"/>
      <c r="J134" s="27"/>
      <c r="K134" s="27"/>
      <c r="L134" s="27"/>
      <c r="M134" s="38"/>
      <c r="N134" s="27"/>
      <c r="O134" s="27"/>
      <c r="P134" s="27"/>
      <c r="Q134" s="27"/>
      <c r="R134" s="27"/>
      <c r="S134" s="27"/>
      <c r="T134" s="25">
        <v>3168</v>
      </c>
      <c r="U134" s="27">
        <v>978470.66000000015</v>
      </c>
      <c r="V134" s="25">
        <v>11856</v>
      </c>
      <c r="W134" s="27">
        <v>1220620.8400000001</v>
      </c>
      <c r="X134" s="27"/>
      <c r="Y134" s="23"/>
      <c r="Z134" s="24">
        <v>2506.9</v>
      </c>
      <c r="AA134" s="32">
        <f t="shared" si="18"/>
        <v>2506.9</v>
      </c>
      <c r="AB134" s="27"/>
      <c r="AC134" s="24">
        <v>1220.8883333333331</v>
      </c>
      <c r="AD134" s="27"/>
      <c r="AE134" s="27"/>
      <c r="AF134" s="27"/>
      <c r="AG134" s="27"/>
      <c r="AH134" s="27"/>
      <c r="AI134" s="27"/>
      <c r="AJ134" s="27"/>
      <c r="AK134" s="27">
        <f t="shared" si="12"/>
        <v>39.031100562447648</v>
      </c>
      <c r="AL134" s="27">
        <f t="shared" si="17"/>
        <v>48.690447963620414</v>
      </c>
      <c r="AM134" s="27"/>
      <c r="AN134" s="58">
        <f t="shared" si="16"/>
        <v>48.690447963620414</v>
      </c>
      <c r="AO134" s="27"/>
      <c r="AP134" s="24"/>
    </row>
    <row r="135" spans="1:42" ht="15" x14ac:dyDescent="0.2">
      <c r="A135" s="23">
        <v>2009</v>
      </c>
      <c r="B135" s="23"/>
      <c r="C135" s="23"/>
      <c r="D135" s="23"/>
      <c r="E135" s="23"/>
      <c r="F135" s="24"/>
      <c r="G135" s="24"/>
      <c r="H135" s="27"/>
      <c r="I135" s="27"/>
      <c r="J135" s="27"/>
      <c r="K135" s="27"/>
      <c r="L135" s="27"/>
      <c r="M135" s="38"/>
      <c r="N135" s="27"/>
      <c r="O135" s="27"/>
      <c r="P135" s="27"/>
      <c r="Q135" s="27"/>
      <c r="R135" s="27"/>
      <c r="S135" s="27"/>
      <c r="T135" s="25">
        <v>2452</v>
      </c>
      <c r="U135" s="27">
        <v>770388.09600000072</v>
      </c>
      <c r="V135" s="25">
        <v>9550</v>
      </c>
      <c r="W135" s="27">
        <v>878452.94</v>
      </c>
      <c r="X135" s="27"/>
      <c r="Y135" s="23"/>
      <c r="Z135" s="24">
        <v>2080.4</v>
      </c>
      <c r="AA135" s="32">
        <f t="shared" si="18"/>
        <v>2080.4</v>
      </c>
      <c r="AB135" s="27"/>
      <c r="AC135" s="24">
        <v>946.73583333333352</v>
      </c>
      <c r="AD135" s="27"/>
      <c r="AE135" s="27"/>
      <c r="AF135" s="27"/>
      <c r="AG135" s="27"/>
      <c r="AH135" s="27"/>
      <c r="AI135" s="27"/>
      <c r="AJ135" s="27"/>
      <c r="AK135" s="27">
        <f t="shared" si="12"/>
        <v>37.030767929244412</v>
      </c>
      <c r="AL135" s="27">
        <f t="shared" si="17"/>
        <v>42.225194193424336</v>
      </c>
      <c r="AM135" s="27"/>
      <c r="AN135" s="58">
        <f t="shared" si="16"/>
        <v>42.225194193424336</v>
      </c>
      <c r="AO135" s="27"/>
      <c r="AP135" s="24"/>
    </row>
    <row r="136" spans="1:42" ht="15" x14ac:dyDescent="0.2">
      <c r="A136" s="23">
        <v>2010</v>
      </c>
      <c r="B136" s="23"/>
      <c r="C136" s="23"/>
      <c r="D136" s="23"/>
      <c r="E136" s="23"/>
      <c r="F136" s="24"/>
      <c r="G136" s="24"/>
      <c r="H136" s="27"/>
      <c r="I136" s="27"/>
      <c r="J136" s="27"/>
      <c r="K136" s="27"/>
      <c r="L136" s="27"/>
      <c r="M136" s="38"/>
      <c r="N136" s="27"/>
      <c r="O136" s="27"/>
      <c r="P136" s="27"/>
      <c r="Q136" s="27"/>
      <c r="R136" s="27"/>
      <c r="S136" s="27"/>
      <c r="T136" s="25">
        <v>2467</v>
      </c>
      <c r="U136" s="27">
        <v>695001.27199999976</v>
      </c>
      <c r="V136" s="25">
        <v>10317</v>
      </c>
      <c r="W136" s="27">
        <v>987034.88</v>
      </c>
      <c r="X136" s="27"/>
      <c r="Y136" s="23"/>
      <c r="Z136" s="24">
        <v>2111.6</v>
      </c>
      <c r="AA136" s="32">
        <f>Z136</f>
        <v>2111.6</v>
      </c>
      <c r="AB136" s="27"/>
      <c r="AC136" s="24">
        <v>1139.3075000000001</v>
      </c>
      <c r="AD136" s="27"/>
      <c r="AE136" s="27"/>
      <c r="AF136" s="27"/>
      <c r="AG136" s="27"/>
      <c r="AH136" s="27"/>
      <c r="AI136" s="27"/>
      <c r="AJ136" s="27"/>
      <c r="AK136" s="27">
        <f t="shared" si="12"/>
        <v>32.913490812653905</v>
      </c>
      <c r="AL136" s="27">
        <f t="shared" si="17"/>
        <v>46.743458988444786</v>
      </c>
      <c r="AM136" s="27"/>
      <c r="AN136" s="58">
        <f t="shared" si="16"/>
        <v>46.743458988444786</v>
      </c>
      <c r="AO136" s="27"/>
      <c r="AP136" s="24"/>
    </row>
    <row r="137" spans="1:42" ht="15" x14ac:dyDescent="0.2">
      <c r="A137" s="23">
        <v>2011</v>
      </c>
      <c r="B137" s="23"/>
      <c r="C137" s="23"/>
      <c r="D137" s="23"/>
      <c r="E137" s="23"/>
      <c r="F137" s="24"/>
      <c r="G137" s="24"/>
      <c r="H137" s="27"/>
      <c r="I137" s="27"/>
      <c r="J137" s="27"/>
      <c r="K137" s="27"/>
      <c r="L137" s="27"/>
      <c r="M137" s="40"/>
      <c r="N137" s="27"/>
      <c r="O137" s="27"/>
      <c r="P137" s="27"/>
      <c r="Q137" s="27"/>
      <c r="R137" s="27"/>
      <c r="S137" s="27"/>
      <c r="T137" s="25">
        <v>2642</v>
      </c>
      <c r="U137" s="27">
        <v>897543.80799999903</v>
      </c>
      <c r="V137" s="25">
        <v>10644</v>
      </c>
      <c r="W137" s="27">
        <v>1255319.1299999999</v>
      </c>
      <c r="X137" s="27"/>
      <c r="Y137" s="23"/>
      <c r="Z137" s="23">
        <v>2286.3000000000002</v>
      </c>
      <c r="AA137" s="32">
        <f>Z137</f>
        <v>2286.3000000000002</v>
      </c>
      <c r="AB137" s="27"/>
      <c r="AC137" s="27"/>
      <c r="AD137" s="27"/>
      <c r="AE137" s="27"/>
      <c r="AF137" s="27"/>
      <c r="AG137" s="27"/>
      <c r="AH137" s="27"/>
      <c r="AI137" s="27"/>
      <c r="AJ137" s="27"/>
      <c r="AK137" s="27">
        <f t="shared" si="12"/>
        <v>39.257481870270702</v>
      </c>
      <c r="AL137" s="27">
        <f t="shared" si="17"/>
        <v>54.906142238551368</v>
      </c>
      <c r="AM137" s="27"/>
      <c r="AN137" s="58">
        <f t="shared" si="16"/>
        <v>54.906142238551368</v>
      </c>
      <c r="AO137" s="27"/>
      <c r="AP137" s="24"/>
    </row>
    <row r="138" spans="1:42" ht="15" x14ac:dyDescent="0.2">
      <c r="A138" s="23">
        <v>2012</v>
      </c>
      <c r="B138" s="23"/>
      <c r="C138" s="23"/>
      <c r="D138" s="23"/>
      <c r="E138" s="23"/>
      <c r="F138" s="24"/>
      <c r="G138" s="24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5">
        <v>2562</v>
      </c>
      <c r="U138" s="27">
        <v>882227.52400000195</v>
      </c>
      <c r="V138" s="25">
        <v>10719</v>
      </c>
      <c r="W138" s="27">
        <v>1003079.51</v>
      </c>
      <c r="X138" s="27"/>
      <c r="Y138" s="23"/>
      <c r="Z138" s="23">
        <v>2550.5</v>
      </c>
      <c r="AA138" s="32">
        <f>Z138</f>
        <v>2550.5</v>
      </c>
      <c r="AB138" s="27"/>
      <c r="AC138" s="27"/>
      <c r="AD138" s="27"/>
      <c r="AE138" s="27"/>
      <c r="AF138" s="27"/>
      <c r="AG138" s="27"/>
      <c r="AH138" s="27"/>
      <c r="AI138" s="27"/>
      <c r="AJ138" s="27"/>
      <c r="AK138" s="27">
        <f t="shared" si="12"/>
        <v>34.590375377377065</v>
      </c>
      <c r="AL138" s="27">
        <f t="shared" si="17"/>
        <v>39.328739854930404</v>
      </c>
      <c r="AM138" s="27"/>
      <c r="AN138" s="58">
        <f t="shared" si="16"/>
        <v>39.328739854930404</v>
      </c>
      <c r="AO138" s="27"/>
      <c r="AP138" s="24"/>
    </row>
    <row r="139" spans="1:42" x14ac:dyDescent="0.25">
      <c r="A139" s="23">
        <v>2013</v>
      </c>
      <c r="V139" s="53">
        <v>10920</v>
      </c>
      <c r="W139" s="52">
        <v>1220054.72</v>
      </c>
      <c r="Z139" s="18">
        <v>2721.5</v>
      </c>
      <c r="AA139" s="32">
        <f t="shared" ref="AA139:AA143" si="19">Z139</f>
        <v>2721.5</v>
      </c>
      <c r="AL139" s="27">
        <f t="shared" si="17"/>
        <v>44.83023038765387</v>
      </c>
      <c r="AN139" s="58">
        <f t="shared" si="16"/>
        <v>44.83023038765387</v>
      </c>
    </row>
    <row r="140" spans="1:42" x14ac:dyDescent="0.25">
      <c r="A140" s="23">
        <v>2014</v>
      </c>
      <c r="V140" s="53">
        <v>12327</v>
      </c>
      <c r="W140" s="52">
        <v>2156979.2000000002</v>
      </c>
      <c r="Z140" s="18">
        <v>2954.4</v>
      </c>
      <c r="AA140" s="32">
        <f t="shared" si="19"/>
        <v>2954.4</v>
      </c>
      <c r="AL140" s="27">
        <f t="shared" si="17"/>
        <v>73.009044137557552</v>
      </c>
      <c r="AN140" s="58">
        <f t="shared" si="16"/>
        <v>73.009044137557552</v>
      </c>
    </row>
    <row r="141" spans="1:42" x14ac:dyDescent="0.25">
      <c r="A141" s="23">
        <v>2015</v>
      </c>
      <c r="V141" s="53">
        <v>12922</v>
      </c>
      <c r="W141" s="52">
        <v>2422537.02</v>
      </c>
      <c r="Z141" s="18">
        <v>3083.2</v>
      </c>
      <c r="AA141" s="32">
        <f t="shared" si="19"/>
        <v>3083.2</v>
      </c>
      <c r="AL141" s="27">
        <f t="shared" si="17"/>
        <v>78.572165931499754</v>
      </c>
      <c r="AN141" s="58">
        <f t="shared" si="16"/>
        <v>78.572165931499754</v>
      </c>
    </row>
    <row r="142" spans="1:42" x14ac:dyDescent="0.25">
      <c r="A142" s="23">
        <v>2016</v>
      </c>
      <c r="V142" s="53">
        <v>13481</v>
      </c>
      <c r="W142" s="52">
        <v>1785464.51</v>
      </c>
      <c r="Z142" s="18">
        <v>3140.9</v>
      </c>
      <c r="AA142" s="32">
        <f t="shared" si="19"/>
        <v>3140.9</v>
      </c>
      <c r="AL142" s="27">
        <f t="shared" si="17"/>
        <v>56.845633735553498</v>
      </c>
      <c r="AN142" s="58">
        <f t="shared" si="16"/>
        <v>56.845633735553498</v>
      </c>
    </row>
    <row r="143" spans="1:42" x14ac:dyDescent="0.25">
      <c r="A143" s="23">
        <v>2017</v>
      </c>
      <c r="V143" s="53">
        <v>15457</v>
      </c>
      <c r="W143" s="52">
        <v>1741442.39</v>
      </c>
      <c r="Z143" s="18">
        <v>3342.5</v>
      </c>
      <c r="AA143" s="32">
        <f t="shared" si="19"/>
        <v>3342.5</v>
      </c>
      <c r="AL143" s="27">
        <f t="shared" si="17"/>
        <v>52.09999670905011</v>
      </c>
      <c r="AN143" s="58">
        <f>AL143</f>
        <v>52.09999670905011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11" defaultRowHeight="18" x14ac:dyDescent="0.25"/>
  <cols>
    <col min="1" max="3" width="13.875" style="1" customWidth="1"/>
    <col min="4" max="4" width="13.875" style="8" customWidth="1"/>
    <col min="5" max="9" width="13.875" style="1" customWidth="1"/>
    <col min="10" max="10" width="13.875" customWidth="1"/>
    <col min="13" max="30" width="13.875" style="1" customWidth="1"/>
  </cols>
  <sheetData>
    <row r="1" spans="1:30" x14ac:dyDescent="0.25">
      <c r="B1" s="10" t="s">
        <v>16</v>
      </c>
      <c r="M1" s="10" t="s">
        <v>4</v>
      </c>
      <c r="Q1" s="10" t="s">
        <v>73</v>
      </c>
      <c r="S1" s="10" t="s">
        <v>80</v>
      </c>
      <c r="Y1" s="10" t="s">
        <v>88</v>
      </c>
    </row>
    <row r="2" spans="1:30" ht="47.25" x14ac:dyDescent="0.25">
      <c r="A2" s="2" t="s">
        <v>56</v>
      </c>
      <c r="B2" s="3" t="s">
        <v>71</v>
      </c>
      <c r="C2" s="3"/>
      <c r="D2" s="9"/>
      <c r="E2" s="3"/>
      <c r="F2" s="3"/>
      <c r="G2" s="3" t="s">
        <v>9</v>
      </c>
      <c r="H2" s="3"/>
      <c r="I2" s="3"/>
      <c r="J2" s="3"/>
      <c r="M2" s="3" t="s">
        <v>6</v>
      </c>
      <c r="N2" s="3" t="s">
        <v>9</v>
      </c>
      <c r="O2" s="3" t="s">
        <v>10</v>
      </c>
      <c r="P2" s="3"/>
      <c r="Q2" s="3" t="s">
        <v>72</v>
      </c>
      <c r="R2" s="3"/>
      <c r="S2" s="3" t="s">
        <v>71</v>
      </c>
      <c r="T2" s="3"/>
      <c r="U2" s="3"/>
      <c r="V2" s="3"/>
      <c r="W2" s="3" t="s">
        <v>74</v>
      </c>
      <c r="Y2" s="3"/>
      <c r="Z2" s="3"/>
      <c r="AA2" s="3"/>
      <c r="AB2" s="3"/>
      <c r="AC2" s="3"/>
      <c r="AD2" s="3"/>
    </row>
    <row r="3" spans="1:30" s="15" customFormat="1" ht="39.950000000000003" customHeight="1" x14ac:dyDescent="0.2">
      <c r="A3" s="12" t="s">
        <v>55</v>
      </c>
      <c r="B3" s="13" t="s">
        <v>96</v>
      </c>
      <c r="C3" s="13" t="s">
        <v>96</v>
      </c>
      <c r="D3" s="13" t="s">
        <v>93</v>
      </c>
      <c r="E3" s="13" t="s">
        <v>96</v>
      </c>
      <c r="F3" s="13" t="s">
        <v>96</v>
      </c>
      <c r="G3" s="13" t="s">
        <v>97</v>
      </c>
      <c r="H3" s="13" t="s">
        <v>98</v>
      </c>
      <c r="I3" s="13" t="s">
        <v>99</v>
      </c>
      <c r="J3" s="13" t="s">
        <v>103</v>
      </c>
      <c r="M3" s="13" t="s">
        <v>101</v>
      </c>
      <c r="N3" s="13" t="s">
        <v>102</v>
      </c>
      <c r="O3" s="13"/>
      <c r="P3" s="13"/>
      <c r="Q3" s="13" t="s">
        <v>105</v>
      </c>
      <c r="R3" s="16"/>
      <c r="S3" s="16"/>
      <c r="T3" s="16"/>
      <c r="U3" s="16"/>
      <c r="V3" s="16"/>
      <c r="W3" s="16"/>
      <c r="X3" s="14"/>
      <c r="Y3" s="16"/>
      <c r="Z3" s="16"/>
      <c r="AA3" s="16"/>
      <c r="AB3" s="16"/>
      <c r="AC3" s="16"/>
      <c r="AD3" s="16"/>
    </row>
    <row r="4" spans="1:30" s="15" customFormat="1" ht="51.95" customHeight="1" x14ac:dyDescent="0.2">
      <c r="A4" s="12" t="s">
        <v>11</v>
      </c>
      <c r="B4" s="13" t="s">
        <v>12</v>
      </c>
      <c r="C4" s="13"/>
      <c r="D4" s="17"/>
      <c r="E4" s="13"/>
      <c r="F4" s="13"/>
      <c r="G4" s="13" t="s">
        <v>8</v>
      </c>
      <c r="H4" s="13"/>
      <c r="I4" s="13" t="s">
        <v>13</v>
      </c>
      <c r="J4" s="13"/>
      <c r="M4" s="13" t="s">
        <v>7</v>
      </c>
      <c r="N4" s="13" t="s">
        <v>104</v>
      </c>
      <c r="O4" s="13" t="s">
        <v>42</v>
      </c>
      <c r="P4" s="13"/>
      <c r="Q4" s="13"/>
      <c r="R4" s="13"/>
      <c r="S4" s="13" t="s">
        <v>12</v>
      </c>
      <c r="T4" s="13"/>
      <c r="U4" s="13"/>
      <c r="V4" s="13"/>
      <c r="W4" s="13" t="s">
        <v>77</v>
      </c>
      <c r="X4" s="13"/>
      <c r="Y4" s="13"/>
      <c r="Z4" s="14"/>
      <c r="AA4" s="13"/>
      <c r="AB4" s="13"/>
      <c r="AC4" s="13"/>
      <c r="AD4" s="13"/>
    </row>
    <row r="5" spans="1:30" s="15" customFormat="1" ht="42.95" customHeight="1" x14ac:dyDescent="0.2">
      <c r="A5" s="12" t="s">
        <v>14</v>
      </c>
      <c r="B5" s="13" t="s">
        <v>15</v>
      </c>
      <c r="C5" s="13" t="s">
        <v>0</v>
      </c>
      <c r="D5" s="17" t="s">
        <v>1</v>
      </c>
      <c r="E5" s="13" t="s">
        <v>2</v>
      </c>
      <c r="F5" s="13" t="s">
        <v>3</v>
      </c>
      <c r="G5" s="13" t="s">
        <v>32</v>
      </c>
      <c r="H5" s="13" t="s">
        <v>75</v>
      </c>
      <c r="I5" s="13" t="s">
        <v>32</v>
      </c>
      <c r="J5" s="13" t="s">
        <v>100</v>
      </c>
      <c r="M5" s="13" t="s">
        <v>5</v>
      </c>
      <c r="N5" s="13" t="s">
        <v>5</v>
      </c>
      <c r="O5" s="13" t="s">
        <v>5</v>
      </c>
      <c r="P5" s="13"/>
      <c r="Q5" s="13"/>
      <c r="R5" s="13"/>
      <c r="S5" s="13" t="s">
        <v>76</v>
      </c>
      <c r="T5" s="17" t="s">
        <v>81</v>
      </c>
      <c r="U5" s="13" t="s">
        <v>89</v>
      </c>
      <c r="V5" s="13" t="s">
        <v>90</v>
      </c>
      <c r="W5" s="13" t="s">
        <v>82</v>
      </c>
      <c r="X5" s="13"/>
      <c r="Y5" s="14"/>
      <c r="Z5" s="13"/>
      <c r="AA5" s="14"/>
      <c r="AB5" s="13"/>
      <c r="AC5" s="13"/>
      <c r="AD5" s="13"/>
    </row>
    <row r="6" spans="1:30" x14ac:dyDescent="0.25">
      <c r="A6" s="18">
        <v>1880</v>
      </c>
      <c r="B6" s="18">
        <v>4</v>
      </c>
      <c r="C6" s="19">
        <v>0.1</v>
      </c>
      <c r="D6" s="22"/>
      <c r="E6" s="19"/>
      <c r="F6" s="19"/>
      <c r="G6" s="18"/>
      <c r="H6" s="18"/>
      <c r="I6" s="18"/>
      <c r="J6" s="18"/>
      <c r="K6" s="18"/>
      <c r="L6" s="18"/>
      <c r="M6" s="18">
        <v>107</v>
      </c>
      <c r="N6" s="18"/>
      <c r="O6" s="41">
        <f t="shared" ref="O6:O69" si="0">M6/M$74*O$74</f>
        <v>79.158931082981724</v>
      </c>
      <c r="P6" s="18"/>
      <c r="Q6" s="18"/>
      <c r="R6" s="18"/>
      <c r="S6" s="19">
        <f t="shared" ref="S6:S44" si="1">(C6/$O6)*100</f>
        <v>0.1263281333285953</v>
      </c>
      <c r="T6" s="18"/>
      <c r="U6" s="18"/>
      <c r="V6" s="18"/>
      <c r="W6" s="18"/>
      <c r="X6" s="18"/>
      <c r="Y6" s="42">
        <f t="shared" ref="Y6:Y43" si="2">S6/S$96*Y$96</f>
        <v>0.21218587663874836</v>
      </c>
    </row>
    <row r="7" spans="1:30" x14ac:dyDescent="0.25">
      <c r="A7" s="18">
        <v>1881</v>
      </c>
      <c r="B7" s="18">
        <v>1</v>
      </c>
      <c r="C7" s="19">
        <v>0</v>
      </c>
      <c r="D7" s="22"/>
      <c r="E7" s="19"/>
      <c r="F7" s="19"/>
      <c r="G7" s="18"/>
      <c r="H7" s="18"/>
      <c r="I7" s="18"/>
      <c r="J7" s="18"/>
      <c r="K7" s="18"/>
      <c r="L7" s="18"/>
      <c r="M7" s="18">
        <v>109</v>
      </c>
      <c r="N7" s="18"/>
      <c r="O7" s="41">
        <f t="shared" si="0"/>
        <v>80.638537271448669</v>
      </c>
      <c r="P7" s="18"/>
      <c r="Q7" s="18"/>
      <c r="R7" s="18"/>
      <c r="S7" s="19">
        <f t="shared" si="1"/>
        <v>0</v>
      </c>
      <c r="T7" s="18"/>
      <c r="U7" s="18"/>
      <c r="V7" s="18"/>
      <c r="W7" s="18"/>
      <c r="X7" s="18"/>
      <c r="Y7" s="43">
        <f>Y6+(Y6*(RATE(($A$8-$A$6),0,Y$6,-Y$8)))</f>
        <v>0.86285233814974804</v>
      </c>
    </row>
    <row r="8" spans="1:30" x14ac:dyDescent="0.25">
      <c r="A8" s="18">
        <v>1882</v>
      </c>
      <c r="B8" s="18">
        <v>6</v>
      </c>
      <c r="C8" s="19">
        <v>1.7</v>
      </c>
      <c r="D8" s="22"/>
      <c r="E8" s="19"/>
      <c r="F8" s="19"/>
      <c r="G8" s="18"/>
      <c r="H8" s="18"/>
      <c r="I8" s="18"/>
      <c r="J8" s="18"/>
      <c r="K8" s="18"/>
      <c r="L8" s="18"/>
      <c r="M8" s="18">
        <v>110</v>
      </c>
      <c r="N8" s="18"/>
      <c r="O8" s="41">
        <f t="shared" si="0"/>
        <v>81.378340365682135</v>
      </c>
      <c r="P8" s="18"/>
      <c r="Q8" s="18"/>
      <c r="R8" s="18"/>
      <c r="S8" s="19">
        <f t="shared" si="1"/>
        <v>2.0890079502246803</v>
      </c>
      <c r="T8" s="18"/>
      <c r="U8" s="18"/>
      <c r="V8" s="18"/>
      <c r="W8" s="18"/>
      <c r="X8" s="18"/>
      <c r="Y8" s="42">
        <f t="shared" si="2"/>
        <v>3.5087828145989381</v>
      </c>
    </row>
    <row r="9" spans="1:30" x14ac:dyDescent="0.25">
      <c r="A9" s="18">
        <v>1883</v>
      </c>
      <c r="B9" s="18">
        <v>6</v>
      </c>
      <c r="C9" s="19">
        <v>0.2</v>
      </c>
      <c r="D9" s="22"/>
      <c r="E9" s="19"/>
      <c r="F9" s="19"/>
      <c r="G9" s="18"/>
      <c r="H9" s="18"/>
      <c r="I9" s="18"/>
      <c r="J9" s="18"/>
      <c r="K9" s="18"/>
      <c r="L9" s="18"/>
      <c r="M9" s="18">
        <v>113</v>
      </c>
      <c r="N9" s="18"/>
      <c r="O9" s="41">
        <f t="shared" si="0"/>
        <v>83.59774964838256</v>
      </c>
      <c r="P9" s="18"/>
      <c r="Q9" s="18"/>
      <c r="R9" s="18"/>
      <c r="S9" s="19">
        <f t="shared" si="1"/>
        <v>0.23924088966654328</v>
      </c>
      <c r="T9" s="18"/>
      <c r="U9" s="18"/>
      <c r="V9" s="18"/>
      <c r="W9" s="18"/>
      <c r="X9" s="18"/>
      <c r="Y9" s="42">
        <f t="shared" si="2"/>
        <v>0.40183873982913398</v>
      </c>
    </row>
    <row r="10" spans="1:30" x14ac:dyDescent="0.25">
      <c r="A10" s="18">
        <v>1884</v>
      </c>
      <c r="B10" s="18">
        <v>1</v>
      </c>
      <c r="C10" s="19">
        <v>0</v>
      </c>
      <c r="D10" s="22"/>
      <c r="E10" s="19"/>
      <c r="F10" s="19"/>
      <c r="G10" s="18"/>
      <c r="H10" s="18"/>
      <c r="I10" s="18"/>
      <c r="J10" s="18"/>
      <c r="K10" s="18"/>
      <c r="L10" s="18"/>
      <c r="M10" s="18">
        <v>106</v>
      </c>
      <c r="N10" s="18"/>
      <c r="O10" s="41">
        <f t="shared" si="0"/>
        <v>78.419127988748244</v>
      </c>
      <c r="P10" s="18"/>
      <c r="Q10" s="18"/>
      <c r="R10" s="18"/>
      <c r="S10" s="19">
        <f t="shared" si="1"/>
        <v>0</v>
      </c>
      <c r="T10" s="18"/>
      <c r="U10" s="18"/>
      <c r="V10" s="18"/>
      <c r="W10" s="18"/>
      <c r="X10" s="18"/>
      <c r="Y10" s="43">
        <f>Y9+(Y9*(RATE(($A$11-$A$9),0,Y$9,-Y$11)))</f>
        <v>0.53395054969860734</v>
      </c>
      <c r="AA10" s="5"/>
    </row>
    <row r="11" spans="1:30" x14ac:dyDescent="0.25">
      <c r="A11" s="18">
        <v>1885</v>
      </c>
      <c r="B11" s="18">
        <v>8</v>
      </c>
      <c r="C11" s="19">
        <v>0.3</v>
      </c>
      <c r="D11" s="22"/>
      <c r="E11" s="19"/>
      <c r="F11" s="19"/>
      <c r="G11" s="18"/>
      <c r="H11" s="18"/>
      <c r="I11" s="18"/>
      <c r="J11" s="18"/>
      <c r="K11" s="18"/>
      <c r="L11" s="18"/>
      <c r="M11" s="18">
        <v>96</v>
      </c>
      <c r="N11" s="18"/>
      <c r="O11" s="41">
        <f t="shared" si="0"/>
        <v>71.021097046413502</v>
      </c>
      <c r="P11" s="18"/>
      <c r="Q11" s="18"/>
      <c r="R11" s="18"/>
      <c r="S11" s="19">
        <f t="shared" si="1"/>
        <v>0.42240969581749049</v>
      </c>
      <c r="T11" s="18"/>
      <c r="U11" s="18"/>
      <c r="V11" s="18"/>
      <c r="W11" s="18"/>
      <c r="X11" s="18"/>
      <c r="Y11" s="42">
        <f t="shared" si="2"/>
        <v>0.70949652501081462</v>
      </c>
      <c r="AA11" s="5"/>
    </row>
    <row r="12" spans="1:30" x14ac:dyDescent="0.25">
      <c r="A12" s="18">
        <v>1886</v>
      </c>
      <c r="B12" s="18">
        <v>11</v>
      </c>
      <c r="C12" s="19">
        <v>0.3</v>
      </c>
      <c r="D12" s="22"/>
      <c r="E12" s="19"/>
      <c r="F12" s="19"/>
      <c r="G12" s="18"/>
      <c r="H12" s="18"/>
      <c r="I12" s="18"/>
      <c r="J12" s="18"/>
      <c r="K12" s="18"/>
      <c r="L12" s="18"/>
      <c r="M12" s="18">
        <v>85</v>
      </c>
      <c r="N12" s="18"/>
      <c r="O12" s="41">
        <f t="shared" si="0"/>
        <v>62.883263009845287</v>
      </c>
      <c r="P12" s="18"/>
      <c r="Q12" s="18"/>
      <c r="R12" s="18"/>
      <c r="S12" s="19">
        <f t="shared" si="1"/>
        <v>0.47707447998210689</v>
      </c>
      <c r="T12" s="18"/>
      <c r="U12" s="18"/>
      <c r="V12" s="18"/>
      <c r="W12" s="18"/>
      <c r="X12" s="18"/>
      <c r="Y12" s="42">
        <f t="shared" si="2"/>
        <v>0.80131372236515541</v>
      </c>
      <c r="AA12" s="5"/>
    </row>
    <row r="13" spans="1:30" x14ac:dyDescent="0.25">
      <c r="A13" s="18">
        <v>1887</v>
      </c>
      <c r="B13" s="18">
        <v>21</v>
      </c>
      <c r="C13" s="19">
        <v>0.5</v>
      </c>
      <c r="D13" s="22"/>
      <c r="E13" s="19"/>
      <c r="F13" s="19"/>
      <c r="G13" s="18"/>
      <c r="H13" s="18"/>
      <c r="I13" s="18"/>
      <c r="J13" s="18"/>
      <c r="K13" s="18"/>
      <c r="L13" s="18"/>
      <c r="M13" s="18">
        <v>86</v>
      </c>
      <c r="N13" s="18"/>
      <c r="O13" s="41">
        <f t="shared" si="0"/>
        <v>63.623066104078767</v>
      </c>
      <c r="P13" s="18"/>
      <c r="Q13" s="18"/>
      <c r="R13" s="18"/>
      <c r="S13" s="19">
        <f t="shared" si="1"/>
        <v>0.78587850384649394</v>
      </c>
      <c r="T13" s="18"/>
      <c r="U13" s="18"/>
      <c r="V13" s="18"/>
      <c r="W13" s="18"/>
      <c r="X13" s="18"/>
      <c r="Y13" s="42">
        <f t="shared" si="2"/>
        <v>1.3199935349038412</v>
      </c>
      <c r="AA13" s="5"/>
    </row>
    <row r="14" spans="1:30" x14ac:dyDescent="0.25">
      <c r="A14" s="18">
        <v>1888</v>
      </c>
      <c r="B14" s="18">
        <v>101</v>
      </c>
      <c r="C14" s="19">
        <v>5.3</v>
      </c>
      <c r="D14" s="22"/>
      <c r="E14" s="19"/>
      <c r="F14" s="19"/>
      <c r="G14" s="18"/>
      <c r="H14" s="18"/>
      <c r="I14" s="18"/>
      <c r="J14" s="18"/>
      <c r="K14" s="18"/>
      <c r="L14" s="18"/>
      <c r="M14" s="18">
        <v>90</v>
      </c>
      <c r="N14" s="18"/>
      <c r="O14" s="41">
        <f t="shared" si="0"/>
        <v>66.582278481012665</v>
      </c>
      <c r="P14" s="18"/>
      <c r="Q14" s="18"/>
      <c r="R14" s="18"/>
      <c r="S14" s="19">
        <f t="shared" si="1"/>
        <v>7.9600760456273747</v>
      </c>
      <c r="T14" s="18"/>
      <c r="U14" s="18"/>
      <c r="V14" s="18"/>
      <c r="W14" s="18"/>
      <c r="X14" s="18"/>
      <c r="Y14" s="42">
        <f t="shared" si="2"/>
        <v>13.370067849092683</v>
      </c>
      <c r="AA14" s="5"/>
    </row>
    <row r="15" spans="1:30" x14ac:dyDescent="0.25">
      <c r="A15" s="18">
        <v>1889</v>
      </c>
      <c r="B15" s="18">
        <v>48</v>
      </c>
      <c r="C15" s="19">
        <v>1.7</v>
      </c>
      <c r="D15" s="22"/>
      <c r="E15" s="19"/>
      <c r="F15" s="19"/>
      <c r="G15" s="18"/>
      <c r="H15" s="18"/>
      <c r="I15" s="18"/>
      <c r="J15" s="18"/>
      <c r="K15" s="18"/>
      <c r="L15" s="18"/>
      <c r="M15" s="18">
        <v>100</v>
      </c>
      <c r="N15" s="18"/>
      <c r="O15" s="41">
        <f t="shared" si="0"/>
        <v>73.980309423347393</v>
      </c>
      <c r="P15" s="18"/>
      <c r="Q15" s="18"/>
      <c r="R15" s="18"/>
      <c r="S15" s="19">
        <f t="shared" si="1"/>
        <v>2.2979087452471481</v>
      </c>
      <c r="T15" s="18"/>
      <c r="U15" s="18"/>
      <c r="V15" s="18"/>
      <c r="W15" s="18"/>
      <c r="X15" s="18"/>
      <c r="Y15" s="42">
        <f t="shared" si="2"/>
        <v>3.8596610960588311</v>
      </c>
      <c r="AA15" s="5"/>
    </row>
    <row r="16" spans="1:30" x14ac:dyDescent="0.25">
      <c r="A16" s="18">
        <v>1890</v>
      </c>
      <c r="B16" s="18">
        <v>92</v>
      </c>
      <c r="C16" s="19">
        <v>8.9</v>
      </c>
      <c r="D16" s="22"/>
      <c r="E16" s="19"/>
      <c r="F16" s="19"/>
      <c r="G16" s="18"/>
      <c r="H16" s="18"/>
      <c r="I16" s="18"/>
      <c r="J16" s="18"/>
      <c r="K16" s="18"/>
      <c r="L16" s="18"/>
      <c r="M16" s="18">
        <v>106</v>
      </c>
      <c r="N16" s="18"/>
      <c r="O16" s="41">
        <f t="shared" si="0"/>
        <v>78.419127988748244</v>
      </c>
      <c r="P16" s="18"/>
      <c r="Q16" s="18"/>
      <c r="R16" s="18"/>
      <c r="S16" s="19">
        <f t="shared" si="1"/>
        <v>11.349271827247293</v>
      </c>
      <c r="T16" s="18"/>
      <c r="U16" s="18"/>
      <c r="V16" s="18"/>
      <c r="W16" s="18"/>
      <c r="X16" s="18"/>
      <c r="Y16" s="42">
        <f t="shared" si="2"/>
        <v>19.062699087083022</v>
      </c>
      <c r="AA16" s="5"/>
    </row>
    <row r="17" spans="1:27" x14ac:dyDescent="0.25">
      <c r="A17" s="18">
        <v>1891</v>
      </c>
      <c r="B17" s="18">
        <v>35</v>
      </c>
      <c r="C17" s="19">
        <v>0.8</v>
      </c>
      <c r="D17" s="22"/>
      <c r="E17" s="19"/>
      <c r="F17" s="19"/>
      <c r="G17" s="18"/>
      <c r="H17" s="18"/>
      <c r="I17" s="18"/>
      <c r="J17" s="18"/>
      <c r="K17" s="18"/>
      <c r="L17" s="18"/>
      <c r="M17" s="18">
        <v>107</v>
      </c>
      <c r="N17" s="18"/>
      <c r="O17" s="41">
        <f t="shared" si="0"/>
        <v>79.158931082981724</v>
      </c>
      <c r="P17" s="18"/>
      <c r="Q17" s="18"/>
      <c r="R17" s="18"/>
      <c r="S17" s="19">
        <f t="shared" si="1"/>
        <v>1.0106250666287624</v>
      </c>
      <c r="T17" s="18"/>
      <c r="U17" s="18"/>
      <c r="V17" s="18"/>
      <c r="W17" s="18"/>
      <c r="X17" s="18"/>
      <c r="Y17" s="42">
        <f t="shared" si="2"/>
        <v>1.6974870131099868</v>
      </c>
      <c r="AA17" s="5"/>
    </row>
    <row r="18" spans="1:27" x14ac:dyDescent="0.25">
      <c r="A18" s="18">
        <v>1892</v>
      </c>
      <c r="B18" s="18">
        <v>24</v>
      </c>
      <c r="C18" s="19">
        <v>0.7</v>
      </c>
      <c r="D18" s="22"/>
      <c r="E18" s="19"/>
      <c r="F18" s="19"/>
      <c r="G18" s="18"/>
      <c r="H18" s="18"/>
      <c r="I18" s="18"/>
      <c r="J18" s="18"/>
      <c r="K18" s="18"/>
      <c r="L18" s="18"/>
      <c r="M18" s="18">
        <v>108</v>
      </c>
      <c r="N18" s="18"/>
      <c r="O18" s="41">
        <f t="shared" si="0"/>
        <v>79.898734177215189</v>
      </c>
      <c r="P18" s="18"/>
      <c r="Q18" s="18"/>
      <c r="R18" s="18"/>
      <c r="S18" s="19">
        <f t="shared" si="1"/>
        <v>0.87610899873257275</v>
      </c>
      <c r="T18" s="18"/>
      <c r="U18" s="18"/>
      <c r="V18" s="18"/>
      <c r="W18" s="18"/>
      <c r="X18" s="18"/>
      <c r="Y18" s="42">
        <f t="shared" si="2"/>
        <v>1.4715483481705782</v>
      </c>
      <c r="AA18" s="5"/>
    </row>
    <row r="19" spans="1:27" x14ac:dyDescent="0.25">
      <c r="A19" s="18">
        <v>1893</v>
      </c>
      <c r="B19" s="18">
        <v>11</v>
      </c>
      <c r="C19" s="19">
        <v>0.2</v>
      </c>
      <c r="D19" s="22"/>
      <c r="E19" s="19"/>
      <c r="F19" s="19"/>
      <c r="G19" s="18"/>
      <c r="H19" s="18"/>
      <c r="I19" s="18"/>
      <c r="J19" s="18"/>
      <c r="K19" s="18"/>
      <c r="L19" s="18"/>
      <c r="M19" s="18">
        <v>109</v>
      </c>
      <c r="N19" s="18"/>
      <c r="O19" s="41">
        <f t="shared" si="0"/>
        <v>80.638537271448669</v>
      </c>
      <c r="P19" s="18"/>
      <c r="Q19" s="18"/>
      <c r="R19" s="18"/>
      <c r="S19" s="19">
        <f t="shared" si="1"/>
        <v>0.2480203718561412</v>
      </c>
      <c r="T19" s="18"/>
      <c r="U19" s="18"/>
      <c r="V19" s="18"/>
      <c r="W19" s="18"/>
      <c r="X19" s="18"/>
      <c r="Y19" s="42">
        <f t="shared" si="2"/>
        <v>0.41658511560268019</v>
      </c>
      <c r="AA19" s="5"/>
    </row>
    <row r="20" spans="1:27" x14ac:dyDescent="0.25">
      <c r="A20" s="18">
        <v>1894</v>
      </c>
      <c r="B20" s="18">
        <v>17</v>
      </c>
      <c r="C20" s="19">
        <v>0.4</v>
      </c>
      <c r="D20" s="22"/>
      <c r="E20" s="19"/>
      <c r="F20" s="19"/>
      <c r="G20" s="18"/>
      <c r="H20" s="18"/>
      <c r="I20" s="18"/>
      <c r="J20" s="18"/>
      <c r="K20" s="18"/>
      <c r="L20" s="18"/>
      <c r="M20" s="18">
        <v>111</v>
      </c>
      <c r="N20" s="18"/>
      <c r="O20" s="41">
        <f t="shared" si="0"/>
        <v>82.118143459915615</v>
      </c>
      <c r="P20" s="18"/>
      <c r="Q20" s="18"/>
      <c r="R20" s="18"/>
      <c r="S20" s="19">
        <f t="shared" si="1"/>
        <v>0.48710307265440345</v>
      </c>
      <c r="T20" s="18"/>
      <c r="U20" s="18"/>
      <c r="V20" s="18"/>
      <c r="W20" s="18"/>
      <c r="X20" s="18"/>
      <c r="Y20" s="42">
        <f t="shared" si="2"/>
        <v>0.81815815496742594</v>
      </c>
      <c r="AA20" s="5"/>
    </row>
    <row r="21" spans="1:27" x14ac:dyDescent="0.25">
      <c r="A21" s="18">
        <v>1895</v>
      </c>
      <c r="B21" s="18">
        <v>32</v>
      </c>
      <c r="C21" s="19">
        <v>0.9</v>
      </c>
      <c r="D21" s="22"/>
      <c r="E21" s="19"/>
      <c r="F21" s="19"/>
      <c r="G21" s="18"/>
      <c r="H21" s="18"/>
      <c r="I21" s="18"/>
      <c r="J21" s="18"/>
      <c r="K21" s="18"/>
      <c r="L21" s="18"/>
      <c r="M21" s="18">
        <v>115</v>
      </c>
      <c r="N21" s="18"/>
      <c r="O21" s="41">
        <f t="shared" si="0"/>
        <v>85.07735583684952</v>
      </c>
      <c r="P21" s="18"/>
      <c r="Q21" s="18"/>
      <c r="R21" s="18"/>
      <c r="S21" s="19">
        <f t="shared" si="1"/>
        <v>1.0578608034385848</v>
      </c>
      <c r="T21" s="18"/>
      <c r="U21" s="18"/>
      <c r="V21" s="18"/>
      <c r="W21" s="18"/>
      <c r="X21" s="18"/>
      <c r="Y21" s="42">
        <f t="shared" si="2"/>
        <v>1.7768260800270834</v>
      </c>
      <c r="AA21" s="5"/>
    </row>
    <row r="22" spans="1:27" x14ac:dyDescent="0.25">
      <c r="A22" s="18">
        <v>1896</v>
      </c>
      <c r="B22" s="18">
        <v>69</v>
      </c>
      <c r="C22" s="19">
        <v>5.8</v>
      </c>
      <c r="D22" s="22"/>
      <c r="E22" s="19"/>
      <c r="F22" s="19"/>
      <c r="G22" s="18"/>
      <c r="H22" s="18"/>
      <c r="I22" s="18"/>
      <c r="J22" s="18"/>
      <c r="K22" s="18"/>
      <c r="L22" s="18"/>
      <c r="M22" s="18">
        <v>127</v>
      </c>
      <c r="N22" s="18"/>
      <c r="O22" s="41">
        <f t="shared" si="0"/>
        <v>93.954992967651194</v>
      </c>
      <c r="P22" s="18"/>
      <c r="Q22" s="18"/>
      <c r="R22" s="18"/>
      <c r="S22" s="19">
        <f t="shared" si="1"/>
        <v>6.1731684680099397</v>
      </c>
      <c r="T22" s="18"/>
      <c r="U22" s="18"/>
      <c r="V22" s="18"/>
      <c r="W22" s="18"/>
      <c r="X22" s="18"/>
      <c r="Y22" s="42">
        <f t="shared" si="2"/>
        <v>10.368705121417889</v>
      </c>
      <c r="AA22" s="5"/>
    </row>
    <row r="23" spans="1:27" x14ac:dyDescent="0.25">
      <c r="A23" s="18">
        <v>1897</v>
      </c>
      <c r="B23" s="18">
        <v>83</v>
      </c>
      <c r="C23" s="19">
        <v>4.3</v>
      </c>
      <c r="D23" s="22"/>
      <c r="E23" s="19"/>
      <c r="F23" s="19"/>
      <c r="G23" s="18"/>
      <c r="H23" s="18"/>
      <c r="I23" s="18"/>
      <c r="J23" s="18"/>
      <c r="K23" s="18"/>
      <c r="L23" s="18"/>
      <c r="M23" s="18">
        <v>144</v>
      </c>
      <c r="N23" s="18"/>
      <c r="O23" s="41">
        <f t="shared" si="0"/>
        <v>106.53164556962025</v>
      </c>
      <c r="P23" s="18"/>
      <c r="Q23" s="18"/>
      <c r="R23" s="18"/>
      <c r="S23" s="19">
        <f t="shared" si="1"/>
        <v>4.0363593155893538</v>
      </c>
      <c r="T23" s="18"/>
      <c r="U23" s="18"/>
      <c r="V23" s="18"/>
      <c r="W23" s="18"/>
      <c r="X23" s="18"/>
      <c r="Y23" s="42">
        <f t="shared" si="2"/>
        <v>6.779633461214452</v>
      </c>
      <c r="AA23" s="5"/>
    </row>
    <row r="24" spans="1:27" x14ac:dyDescent="0.25">
      <c r="A24" s="18">
        <v>1898</v>
      </c>
      <c r="B24" s="18">
        <v>151</v>
      </c>
      <c r="C24" s="19">
        <v>8.3000000000000007</v>
      </c>
      <c r="D24" s="22"/>
      <c r="E24" s="19"/>
      <c r="F24" s="19"/>
      <c r="G24" s="18"/>
      <c r="H24" s="18"/>
      <c r="I24" s="18"/>
      <c r="J24" s="18"/>
      <c r="K24" s="18"/>
      <c r="L24" s="18"/>
      <c r="M24" s="18">
        <v>172</v>
      </c>
      <c r="N24" s="18"/>
      <c r="O24" s="41">
        <f t="shared" si="0"/>
        <v>127.24613220815753</v>
      </c>
      <c r="P24" s="18"/>
      <c r="Q24" s="18"/>
      <c r="R24" s="18"/>
      <c r="S24" s="19">
        <f t="shared" si="1"/>
        <v>6.5227915819259001</v>
      </c>
      <c r="T24" s="18"/>
      <c r="U24" s="18"/>
      <c r="V24" s="18"/>
      <c r="W24" s="18"/>
      <c r="X24" s="18"/>
      <c r="Y24" s="42">
        <f t="shared" si="2"/>
        <v>10.955946339701883</v>
      </c>
      <c r="AA24" s="5"/>
    </row>
    <row r="25" spans="1:27" x14ac:dyDescent="0.25">
      <c r="A25" s="18">
        <v>1899</v>
      </c>
      <c r="B25" s="18">
        <v>255</v>
      </c>
      <c r="C25" s="19">
        <v>11.5</v>
      </c>
      <c r="D25" s="22"/>
      <c r="E25" s="19"/>
      <c r="F25" s="19"/>
      <c r="G25" s="18"/>
      <c r="H25" s="18"/>
      <c r="I25" s="18"/>
      <c r="J25" s="18"/>
      <c r="K25" s="18"/>
      <c r="L25" s="18"/>
      <c r="M25" s="18">
        <v>192</v>
      </c>
      <c r="N25" s="18"/>
      <c r="O25" s="41">
        <f t="shared" si="0"/>
        <v>142.042194092827</v>
      </c>
      <c r="P25" s="18"/>
      <c r="Q25" s="18"/>
      <c r="R25" s="18"/>
      <c r="S25" s="19">
        <f t="shared" si="1"/>
        <v>8.0961858365019008</v>
      </c>
      <c r="T25" s="18"/>
      <c r="U25" s="18"/>
      <c r="V25" s="18"/>
      <c r="W25" s="18"/>
      <c r="X25" s="18"/>
      <c r="Y25" s="42">
        <f t="shared" si="2"/>
        <v>13.598683396040615</v>
      </c>
      <c r="AA25" s="5"/>
    </row>
    <row r="26" spans="1:27" x14ac:dyDescent="0.25">
      <c r="A26" s="18">
        <v>1900</v>
      </c>
      <c r="B26" s="18">
        <v>244</v>
      </c>
      <c r="C26" s="19">
        <v>21.9</v>
      </c>
      <c r="D26" s="22"/>
      <c r="E26" s="19"/>
      <c r="F26" s="19"/>
      <c r="G26" s="18"/>
      <c r="H26" s="18"/>
      <c r="I26" s="18"/>
      <c r="J26" s="18"/>
      <c r="K26" s="18"/>
      <c r="L26" s="18"/>
      <c r="M26" s="18">
        <v>205</v>
      </c>
      <c r="N26" s="18"/>
      <c r="O26" s="41">
        <f t="shared" si="0"/>
        <v>151.65963431786216</v>
      </c>
      <c r="P26" s="18"/>
      <c r="Q26" s="18"/>
      <c r="R26" s="18"/>
      <c r="S26" s="19">
        <f t="shared" si="1"/>
        <v>14.440229991653528</v>
      </c>
      <c r="T26" s="18"/>
      <c r="U26" s="18"/>
      <c r="V26" s="18"/>
      <c r="W26" s="18"/>
      <c r="X26" s="18"/>
      <c r="Y26" s="42">
        <f t="shared" si="2"/>
        <v>24.254398279394092</v>
      </c>
      <c r="AA26" s="5"/>
    </row>
    <row r="27" spans="1:27" x14ac:dyDescent="0.25">
      <c r="A27" s="18">
        <v>1901</v>
      </c>
      <c r="B27" s="18">
        <v>49</v>
      </c>
      <c r="C27" s="19">
        <v>7</v>
      </c>
      <c r="D27" s="22"/>
      <c r="E27" s="19"/>
      <c r="F27" s="19"/>
      <c r="G27" s="18"/>
      <c r="H27" s="18"/>
      <c r="I27" s="18"/>
      <c r="J27" s="18"/>
      <c r="K27" s="18"/>
      <c r="L27" s="18"/>
      <c r="M27" s="18">
        <v>210</v>
      </c>
      <c r="N27" s="18"/>
      <c r="O27" s="41">
        <f t="shared" si="0"/>
        <v>155.35864978902953</v>
      </c>
      <c r="P27" s="18"/>
      <c r="Q27" s="18"/>
      <c r="R27" s="18"/>
      <c r="S27" s="19">
        <f t="shared" si="1"/>
        <v>4.5057034220532328</v>
      </c>
      <c r="T27" s="18"/>
      <c r="U27" s="18"/>
      <c r="V27" s="18"/>
      <c r="W27" s="18"/>
      <c r="X27" s="18"/>
      <c r="Y27" s="42">
        <f t="shared" si="2"/>
        <v>7.5679629334486922</v>
      </c>
      <c r="AA27" s="5"/>
    </row>
    <row r="28" spans="1:27" x14ac:dyDescent="0.25">
      <c r="A28" s="18">
        <v>1902</v>
      </c>
      <c r="B28" s="18">
        <v>76</v>
      </c>
      <c r="C28" s="19">
        <v>9.6</v>
      </c>
      <c r="D28" s="22"/>
      <c r="E28" s="19"/>
      <c r="F28" s="19"/>
      <c r="G28" s="18"/>
      <c r="H28" s="18"/>
      <c r="I28" s="18"/>
      <c r="J28" s="18"/>
      <c r="K28" s="18"/>
      <c r="L28" s="18"/>
      <c r="M28" s="18">
        <v>213</v>
      </c>
      <c r="N28" s="18"/>
      <c r="O28" s="41">
        <f t="shared" si="0"/>
        <v>157.57805907172997</v>
      </c>
      <c r="P28" s="18"/>
      <c r="Q28" s="18"/>
      <c r="R28" s="18"/>
      <c r="S28" s="19">
        <f t="shared" si="1"/>
        <v>6.0922187115085951</v>
      </c>
      <c r="T28" s="18"/>
      <c r="U28" s="18"/>
      <c r="V28" s="18"/>
      <c r="W28" s="18"/>
      <c r="X28" s="18"/>
      <c r="Y28" s="42">
        <f t="shared" si="2"/>
        <v>10.232738614240482</v>
      </c>
      <c r="AA28" s="5"/>
    </row>
    <row r="29" spans="1:27" x14ac:dyDescent="0.25">
      <c r="A29" s="18">
        <v>1903</v>
      </c>
      <c r="B29" s="18">
        <v>53</v>
      </c>
      <c r="C29" s="19">
        <v>4.2</v>
      </c>
      <c r="D29" s="22"/>
      <c r="E29" s="19"/>
      <c r="F29" s="19"/>
      <c r="G29" s="18"/>
      <c r="H29" s="18"/>
      <c r="I29" s="18"/>
      <c r="J29" s="18"/>
      <c r="K29" s="18"/>
      <c r="L29" s="18"/>
      <c r="M29" s="18">
        <v>208</v>
      </c>
      <c r="N29" s="18"/>
      <c r="O29" s="41">
        <f t="shared" si="0"/>
        <v>153.8790436005626</v>
      </c>
      <c r="P29" s="18"/>
      <c r="Q29" s="18"/>
      <c r="R29" s="18"/>
      <c r="S29" s="19">
        <f t="shared" si="1"/>
        <v>2.7294164960514773</v>
      </c>
      <c r="T29" s="18"/>
      <c r="U29" s="18"/>
      <c r="V29" s="18"/>
      <c r="W29" s="18"/>
      <c r="X29" s="18"/>
      <c r="Y29" s="42">
        <f t="shared" si="2"/>
        <v>4.5844390846852638</v>
      </c>
      <c r="AA29" s="5"/>
    </row>
    <row r="30" spans="1:27" x14ac:dyDescent="0.25">
      <c r="A30" s="18">
        <v>1904</v>
      </c>
      <c r="B30" s="18">
        <v>32</v>
      </c>
      <c r="C30" s="19">
        <v>1.5</v>
      </c>
      <c r="D30" s="22"/>
      <c r="E30" s="19"/>
      <c r="F30" s="19"/>
      <c r="G30" s="18"/>
      <c r="H30" s="18"/>
      <c r="I30" s="18"/>
      <c r="J30" s="18"/>
      <c r="K30" s="18"/>
      <c r="L30" s="18"/>
      <c r="M30" s="18">
        <v>203</v>
      </c>
      <c r="N30" s="18"/>
      <c r="O30" s="41">
        <f t="shared" si="0"/>
        <v>150.18002812939523</v>
      </c>
      <c r="P30" s="18"/>
      <c r="Q30" s="18"/>
      <c r="R30" s="18"/>
      <c r="S30" s="19">
        <f t="shared" si="1"/>
        <v>0.99880125119406604</v>
      </c>
      <c r="T30" s="18"/>
      <c r="U30" s="18"/>
      <c r="V30" s="18"/>
      <c r="W30" s="18"/>
      <c r="X30" s="18"/>
      <c r="Y30" s="42">
        <f t="shared" si="2"/>
        <v>1.6776272512570984</v>
      </c>
      <c r="AA30" s="5"/>
    </row>
    <row r="31" spans="1:27" x14ac:dyDescent="0.25">
      <c r="A31" s="18">
        <v>1905</v>
      </c>
      <c r="B31" s="18">
        <v>39</v>
      </c>
      <c r="C31" s="19">
        <v>2.5</v>
      </c>
      <c r="D31" s="22"/>
      <c r="E31" s="19"/>
      <c r="F31" s="19"/>
      <c r="G31" s="18"/>
      <c r="H31" s="18"/>
      <c r="I31" s="18"/>
      <c r="J31" s="18"/>
      <c r="K31" s="18"/>
      <c r="L31" s="18"/>
      <c r="M31" s="18">
        <v>198</v>
      </c>
      <c r="N31" s="18"/>
      <c r="O31" s="41">
        <f t="shared" si="0"/>
        <v>146.48101265822785</v>
      </c>
      <c r="P31" s="18"/>
      <c r="Q31" s="18"/>
      <c r="R31" s="18"/>
      <c r="S31" s="19">
        <f t="shared" si="1"/>
        <v>1.7067058416868304</v>
      </c>
      <c r="T31" s="18"/>
      <c r="U31" s="18"/>
      <c r="V31" s="18"/>
      <c r="W31" s="18"/>
      <c r="X31" s="18"/>
      <c r="Y31" s="42">
        <f t="shared" si="2"/>
        <v>2.8666526263063217</v>
      </c>
      <c r="AA31" s="5"/>
    </row>
    <row r="32" spans="1:27" x14ac:dyDescent="0.25">
      <c r="A32" s="18">
        <v>1906</v>
      </c>
      <c r="B32" s="18">
        <v>34</v>
      </c>
      <c r="C32" s="19">
        <v>2.1</v>
      </c>
      <c r="D32" s="22"/>
      <c r="E32" s="19"/>
      <c r="F32" s="19"/>
      <c r="G32" s="18"/>
      <c r="H32" s="18"/>
      <c r="I32" s="18"/>
      <c r="J32" s="18"/>
      <c r="K32" s="18"/>
      <c r="L32" s="18"/>
      <c r="M32" s="18">
        <v>192</v>
      </c>
      <c r="N32" s="18"/>
      <c r="O32" s="41">
        <f t="shared" si="0"/>
        <v>142.042194092827</v>
      </c>
      <c r="P32" s="18"/>
      <c r="Q32" s="18"/>
      <c r="R32" s="18"/>
      <c r="S32" s="19">
        <f t="shared" si="1"/>
        <v>1.4784339353612168</v>
      </c>
      <c r="T32" s="18"/>
      <c r="U32" s="18"/>
      <c r="V32" s="18"/>
      <c r="W32" s="18"/>
      <c r="X32" s="18"/>
      <c r="Y32" s="42">
        <f t="shared" si="2"/>
        <v>2.4832378375378514</v>
      </c>
      <c r="AA32" s="5"/>
    </row>
    <row r="33" spans="1:27" x14ac:dyDescent="0.25">
      <c r="A33" s="18">
        <v>1907</v>
      </c>
      <c r="B33" s="18">
        <v>42</v>
      </c>
      <c r="C33" s="19">
        <v>1.9</v>
      </c>
      <c r="D33" s="22"/>
      <c r="E33" s="19"/>
      <c r="F33" s="19"/>
      <c r="G33" s="18"/>
      <c r="H33" s="18"/>
      <c r="I33" s="18"/>
      <c r="J33" s="18"/>
      <c r="K33" s="18"/>
      <c r="L33" s="18"/>
      <c r="M33" s="18">
        <v>176</v>
      </c>
      <c r="N33" s="18"/>
      <c r="O33" s="41">
        <f t="shared" si="0"/>
        <v>130.20534458509144</v>
      </c>
      <c r="P33" s="18"/>
      <c r="Q33" s="18"/>
      <c r="R33" s="18"/>
      <c r="S33" s="19">
        <f t="shared" si="1"/>
        <v>1.4592334946422396</v>
      </c>
      <c r="T33" s="18"/>
      <c r="U33" s="18"/>
      <c r="V33" s="18"/>
      <c r="W33" s="18"/>
      <c r="X33" s="18"/>
      <c r="Y33" s="42">
        <f t="shared" si="2"/>
        <v>2.4509879954919049</v>
      </c>
      <c r="AA33" s="5"/>
    </row>
    <row r="34" spans="1:27" x14ac:dyDescent="0.25">
      <c r="A34" s="18">
        <v>1908</v>
      </c>
      <c r="B34" s="18">
        <v>18</v>
      </c>
      <c r="C34" s="19">
        <v>1.9</v>
      </c>
      <c r="D34" s="22"/>
      <c r="E34" s="19"/>
      <c r="F34" s="19"/>
      <c r="G34" s="18"/>
      <c r="H34" s="18"/>
      <c r="I34" s="18"/>
      <c r="J34" s="18"/>
      <c r="K34" s="18"/>
      <c r="L34" s="18"/>
      <c r="M34" s="18">
        <v>145</v>
      </c>
      <c r="N34" s="18"/>
      <c r="O34" s="41">
        <f t="shared" si="0"/>
        <v>107.27144866385373</v>
      </c>
      <c r="P34" s="18"/>
      <c r="Q34" s="18"/>
      <c r="R34" s="18"/>
      <c r="S34" s="19">
        <f t="shared" si="1"/>
        <v>1.771207552117477</v>
      </c>
      <c r="T34" s="18"/>
      <c r="U34" s="18"/>
      <c r="V34" s="18"/>
      <c r="W34" s="18"/>
      <c r="X34" s="18"/>
      <c r="Y34" s="42">
        <f t="shared" si="2"/>
        <v>2.9749923255625879</v>
      </c>
      <c r="AA34" s="5"/>
    </row>
    <row r="35" spans="1:27" x14ac:dyDescent="0.25">
      <c r="A35" s="18">
        <v>1909</v>
      </c>
      <c r="B35" s="18">
        <v>72</v>
      </c>
      <c r="C35" s="19">
        <v>2.7</v>
      </c>
      <c r="D35" s="22"/>
      <c r="E35" s="19"/>
      <c r="F35" s="19"/>
      <c r="G35" s="18"/>
      <c r="H35" s="18"/>
      <c r="I35" s="18"/>
      <c r="J35" s="18"/>
      <c r="K35" s="18"/>
      <c r="L35" s="18"/>
      <c r="M35" s="18">
        <v>154</v>
      </c>
      <c r="N35" s="18"/>
      <c r="O35" s="41">
        <f t="shared" si="0"/>
        <v>113.92967651195499</v>
      </c>
      <c r="P35" s="18"/>
      <c r="Q35" s="18"/>
      <c r="R35" s="18"/>
      <c r="S35" s="19">
        <f t="shared" si="1"/>
        <v>2.3698829687422847</v>
      </c>
      <c r="T35" s="18"/>
      <c r="U35" s="18"/>
      <c r="V35" s="18"/>
      <c r="W35" s="18"/>
      <c r="X35" s="18"/>
      <c r="Y35" s="42">
        <f t="shared" si="2"/>
        <v>3.9805519325282073</v>
      </c>
      <c r="AA35" s="5"/>
    </row>
    <row r="36" spans="1:27" x14ac:dyDescent="0.25">
      <c r="A36" s="18">
        <v>1910</v>
      </c>
      <c r="B36" s="18">
        <v>38</v>
      </c>
      <c r="C36" s="19">
        <v>9.9</v>
      </c>
      <c r="D36" s="22"/>
      <c r="E36" s="19"/>
      <c r="F36" s="19"/>
      <c r="G36" s="18"/>
      <c r="H36" s="18"/>
      <c r="I36" s="18"/>
      <c r="J36" s="18"/>
      <c r="K36" s="18"/>
      <c r="L36" s="18"/>
      <c r="M36" s="18">
        <v>158</v>
      </c>
      <c r="N36" s="18"/>
      <c r="O36" s="41">
        <f t="shared" si="0"/>
        <v>116.88888888888889</v>
      </c>
      <c r="P36" s="18"/>
      <c r="Q36" s="18"/>
      <c r="R36" s="18"/>
      <c r="S36" s="19">
        <f t="shared" si="1"/>
        <v>8.4695817490494303</v>
      </c>
      <c r="T36" s="18"/>
      <c r="U36" s="18"/>
      <c r="V36" s="18"/>
      <c r="W36" s="18"/>
      <c r="X36" s="18"/>
      <c r="Y36" s="42">
        <f t="shared" si="2"/>
        <v>14.225854374900386</v>
      </c>
      <c r="AA36" s="5"/>
    </row>
    <row r="37" spans="1:27" x14ac:dyDescent="0.25">
      <c r="A37" s="18">
        <v>1911</v>
      </c>
      <c r="B37" s="18">
        <v>63</v>
      </c>
      <c r="C37" s="19">
        <v>8.1</v>
      </c>
      <c r="D37" s="22"/>
      <c r="E37" s="19"/>
      <c r="F37" s="19"/>
      <c r="G37" s="18"/>
      <c r="H37" s="18"/>
      <c r="I37" s="18"/>
      <c r="J37" s="18"/>
      <c r="K37" s="18"/>
      <c r="L37" s="18"/>
      <c r="M37" s="18">
        <v>163</v>
      </c>
      <c r="N37" s="18"/>
      <c r="O37" s="41">
        <f t="shared" si="0"/>
        <v>120.58790436005626</v>
      </c>
      <c r="P37" s="18"/>
      <c r="Q37" s="18"/>
      <c r="R37" s="18"/>
      <c r="S37" s="19">
        <f t="shared" si="1"/>
        <v>6.7170916046560443</v>
      </c>
      <c r="T37" s="18"/>
      <c r="U37" s="18"/>
      <c r="V37" s="18"/>
      <c r="W37" s="18"/>
      <c r="X37" s="18"/>
      <c r="Y37" s="42">
        <f t="shared" si="2"/>
        <v>11.282300569497126</v>
      </c>
      <c r="AA37" s="5"/>
    </row>
    <row r="38" spans="1:27" x14ac:dyDescent="0.25">
      <c r="A38" s="18">
        <v>1912</v>
      </c>
      <c r="B38" s="18">
        <v>58</v>
      </c>
      <c r="C38" s="19">
        <v>5.5</v>
      </c>
      <c r="D38" s="22"/>
      <c r="E38" s="19"/>
      <c r="F38" s="19"/>
      <c r="G38" s="18"/>
      <c r="H38" s="18"/>
      <c r="I38" s="18"/>
      <c r="J38" s="18"/>
      <c r="K38" s="18"/>
      <c r="L38" s="18"/>
      <c r="M38" s="18">
        <v>171</v>
      </c>
      <c r="N38" s="18"/>
      <c r="O38" s="41">
        <f t="shared" si="0"/>
        <v>126.50632911392405</v>
      </c>
      <c r="P38" s="18"/>
      <c r="Q38" s="18"/>
      <c r="R38" s="18"/>
      <c r="S38" s="19">
        <f t="shared" si="1"/>
        <v>4.3476085651390832</v>
      </c>
      <c r="T38" s="18"/>
      <c r="U38" s="18"/>
      <c r="V38" s="18"/>
      <c r="W38" s="18"/>
      <c r="X38" s="18"/>
      <c r="Y38" s="42">
        <f t="shared" si="2"/>
        <v>7.3024203743803149</v>
      </c>
      <c r="AA38" s="5"/>
    </row>
    <row r="39" spans="1:27" x14ac:dyDescent="0.25">
      <c r="A39" s="18">
        <v>1913</v>
      </c>
      <c r="B39" s="18">
        <v>31</v>
      </c>
      <c r="C39" s="19">
        <v>3.2</v>
      </c>
      <c r="D39" s="22"/>
      <c r="E39" s="19"/>
      <c r="F39" s="19"/>
      <c r="G39" s="18"/>
      <c r="H39" s="18"/>
      <c r="I39" s="18"/>
      <c r="J39" s="18"/>
      <c r="K39" s="18"/>
      <c r="L39" s="18"/>
      <c r="M39" s="18">
        <v>192</v>
      </c>
      <c r="N39" s="18"/>
      <c r="O39" s="41">
        <f t="shared" si="0"/>
        <v>142.042194092827</v>
      </c>
      <c r="P39" s="18"/>
      <c r="Q39" s="18"/>
      <c r="R39" s="18"/>
      <c r="S39" s="19">
        <f t="shared" si="1"/>
        <v>2.2528517110266164</v>
      </c>
      <c r="T39" s="18"/>
      <c r="U39" s="18"/>
      <c r="V39" s="18"/>
      <c r="W39" s="18"/>
      <c r="X39" s="18"/>
      <c r="Y39" s="42">
        <f t="shared" si="2"/>
        <v>3.7839814667243461</v>
      </c>
      <c r="AA39" s="5"/>
    </row>
    <row r="40" spans="1:27" x14ac:dyDescent="0.25">
      <c r="A40" s="18">
        <v>1914</v>
      </c>
      <c r="B40" s="18">
        <v>32</v>
      </c>
      <c r="C40" s="19">
        <v>2.9</v>
      </c>
      <c r="D40" s="22"/>
      <c r="E40" s="19"/>
      <c r="F40" s="19"/>
      <c r="G40" s="18"/>
      <c r="H40" s="18"/>
      <c r="I40" s="18"/>
      <c r="J40" s="18"/>
      <c r="K40" s="18"/>
      <c r="L40" s="18"/>
      <c r="M40" s="18">
        <v>193</v>
      </c>
      <c r="N40" s="18"/>
      <c r="O40" s="41">
        <f t="shared" si="0"/>
        <v>142.78199718706045</v>
      </c>
      <c r="P40" s="18"/>
      <c r="Q40" s="18"/>
      <c r="R40" s="18"/>
      <c r="S40" s="19">
        <f t="shared" si="1"/>
        <v>2.0310683819618198</v>
      </c>
      <c r="T40" s="18"/>
      <c r="U40" s="18"/>
      <c r="V40" s="18"/>
      <c r="W40" s="18"/>
      <c r="X40" s="18"/>
      <c r="Y40" s="42">
        <f t="shared" si="2"/>
        <v>3.4114651565286844</v>
      </c>
      <c r="AA40" s="5"/>
    </row>
    <row r="41" spans="1:27" x14ac:dyDescent="0.25">
      <c r="A41" s="18">
        <v>1915</v>
      </c>
      <c r="B41" s="18">
        <v>44</v>
      </c>
      <c r="C41" s="19">
        <v>4.8</v>
      </c>
      <c r="D41" s="22"/>
      <c r="E41" s="19"/>
      <c r="F41" s="19"/>
      <c r="G41" s="18"/>
      <c r="H41" s="18"/>
      <c r="I41" s="18"/>
      <c r="J41" s="18"/>
      <c r="K41" s="18"/>
      <c r="L41" s="18"/>
      <c r="M41" s="18">
        <v>170</v>
      </c>
      <c r="N41" s="18"/>
      <c r="O41" s="41">
        <f t="shared" si="0"/>
        <v>125.76652601969057</v>
      </c>
      <c r="P41" s="18"/>
      <c r="Q41" s="18"/>
      <c r="R41" s="18"/>
      <c r="S41" s="19">
        <f t="shared" si="1"/>
        <v>3.8165958398568551</v>
      </c>
      <c r="T41" s="18"/>
      <c r="U41" s="18"/>
      <c r="V41" s="18"/>
      <c r="W41" s="18"/>
      <c r="X41" s="18"/>
      <c r="Y41" s="42">
        <f t="shared" si="2"/>
        <v>6.4105097789212433</v>
      </c>
      <c r="AA41" s="5"/>
    </row>
    <row r="42" spans="1:27" x14ac:dyDescent="0.25">
      <c r="A42" s="18">
        <v>1916</v>
      </c>
      <c r="B42" s="18">
        <v>43</v>
      </c>
      <c r="C42" s="19">
        <v>4</v>
      </c>
      <c r="D42" s="22"/>
      <c r="E42" s="19"/>
      <c r="F42" s="19"/>
      <c r="G42" s="18"/>
      <c r="H42" s="18"/>
      <c r="I42" s="18"/>
      <c r="J42" s="18"/>
      <c r="K42" s="18"/>
      <c r="L42" s="18"/>
      <c r="M42" s="18">
        <v>159</v>
      </c>
      <c r="N42" s="18"/>
      <c r="O42" s="41">
        <f t="shared" si="0"/>
        <v>117.62869198312235</v>
      </c>
      <c r="P42" s="18"/>
      <c r="Q42" s="18"/>
      <c r="R42" s="18"/>
      <c r="S42" s="19">
        <f t="shared" si="1"/>
        <v>3.400530884568477</v>
      </c>
      <c r="T42" s="18"/>
      <c r="U42" s="18"/>
      <c r="V42" s="18"/>
      <c r="W42" s="18"/>
      <c r="X42" s="18"/>
      <c r="Y42" s="42">
        <f t="shared" si="2"/>
        <v>5.7116701384518418</v>
      </c>
      <c r="AA42" s="5"/>
    </row>
    <row r="43" spans="1:27" x14ac:dyDescent="0.25">
      <c r="A43" s="18">
        <v>1917</v>
      </c>
      <c r="B43" s="18">
        <v>41</v>
      </c>
      <c r="C43" s="19">
        <v>7.8</v>
      </c>
      <c r="D43" s="22"/>
      <c r="E43" s="19"/>
      <c r="F43" s="19"/>
      <c r="G43" s="18"/>
      <c r="H43" s="18"/>
      <c r="I43" s="18"/>
      <c r="J43" s="18"/>
      <c r="K43" s="18"/>
      <c r="L43" s="18"/>
      <c r="M43" s="18">
        <v>203</v>
      </c>
      <c r="N43" s="18"/>
      <c r="O43" s="41">
        <f t="shared" si="0"/>
        <v>150.18002812939523</v>
      </c>
      <c r="P43" s="18"/>
      <c r="Q43" s="18"/>
      <c r="R43" s="18"/>
      <c r="S43" s="19">
        <f t="shared" si="1"/>
        <v>5.193766506209144</v>
      </c>
      <c r="T43" s="18"/>
      <c r="U43" s="18"/>
      <c r="V43" s="18"/>
      <c r="W43" s="18"/>
      <c r="X43" s="18"/>
      <c r="Y43" s="42">
        <f t="shared" si="2"/>
        <v>8.7236617065369124</v>
      </c>
      <c r="AA43" s="5"/>
    </row>
    <row r="44" spans="1:27" x14ac:dyDescent="0.25">
      <c r="A44" s="18">
        <v>1918</v>
      </c>
      <c r="B44" s="18">
        <v>112</v>
      </c>
      <c r="C44" s="19">
        <v>26.2</v>
      </c>
      <c r="D44" s="22"/>
      <c r="E44" s="19"/>
      <c r="F44" s="19"/>
      <c r="G44" s="18"/>
      <c r="H44" s="18"/>
      <c r="I44" s="18"/>
      <c r="J44" s="18"/>
      <c r="K44" s="18"/>
      <c r="L44" s="18"/>
      <c r="M44" s="18">
        <v>286</v>
      </c>
      <c r="N44" s="18"/>
      <c r="O44" s="41">
        <f t="shared" si="0"/>
        <v>211.58368495077355</v>
      </c>
      <c r="P44" s="18"/>
      <c r="Q44" s="18"/>
      <c r="R44" s="18"/>
      <c r="S44" s="19">
        <f t="shared" si="1"/>
        <v>12.382807306761681</v>
      </c>
      <c r="T44" s="18"/>
      <c r="U44" s="18"/>
      <c r="V44" s="18"/>
      <c r="W44" s="18"/>
      <c r="X44" s="18"/>
      <c r="Y44" s="42">
        <f>S44/S$96*Y$96</f>
        <v>20.798667362554795</v>
      </c>
      <c r="AA44" s="5"/>
    </row>
    <row r="45" spans="1:27" x14ac:dyDescent="0.25">
      <c r="A45" s="18">
        <v>1919</v>
      </c>
      <c r="B45" s="18">
        <v>228</v>
      </c>
      <c r="C45" s="18"/>
      <c r="D45" s="44">
        <f t="shared" ref="D45:D65" si="3">AVERAGE(E45:F45)</f>
        <v>95</v>
      </c>
      <c r="E45" s="20">
        <v>89</v>
      </c>
      <c r="F45" s="20">
        <v>101</v>
      </c>
      <c r="G45" s="18"/>
      <c r="H45" s="18"/>
      <c r="I45" s="18"/>
      <c r="J45" s="18"/>
      <c r="K45" s="18"/>
      <c r="L45" s="18"/>
      <c r="M45" s="18">
        <v>434</v>
      </c>
      <c r="N45" s="18"/>
      <c r="O45" s="41">
        <f t="shared" si="0"/>
        <v>321.07454289732772</v>
      </c>
      <c r="P45" s="18"/>
      <c r="Q45" s="18"/>
      <c r="R45" s="18"/>
      <c r="S45" s="19"/>
      <c r="T45" s="19">
        <f t="shared" ref="T45:T65" si="4">(D45/$O45)*100</f>
        <v>29.588144591824218</v>
      </c>
      <c r="U45" s="19">
        <f t="shared" ref="U45:U65" si="5">(E45/$O45)*100</f>
        <v>27.719419670235318</v>
      </c>
      <c r="V45" s="19">
        <f t="shared" ref="V45:V65" si="6">(F45/$O45)*100</f>
        <v>31.456869513413118</v>
      </c>
      <c r="W45" s="18"/>
      <c r="X45" s="18"/>
      <c r="Y45" s="42">
        <f t="shared" ref="Y45:Y64" si="7">T45/S$96*Y$96</f>
        <v>49.697452443153836</v>
      </c>
      <c r="AA45" s="5"/>
    </row>
    <row r="46" spans="1:27" x14ac:dyDescent="0.25">
      <c r="A46" s="18">
        <v>1920</v>
      </c>
      <c r="B46" s="18">
        <v>336</v>
      </c>
      <c r="C46" s="18"/>
      <c r="D46" s="44">
        <f t="shared" si="3"/>
        <v>63</v>
      </c>
      <c r="E46" s="20">
        <v>59</v>
      </c>
      <c r="F46" s="20">
        <v>67</v>
      </c>
      <c r="G46" s="18"/>
      <c r="H46" s="18"/>
      <c r="I46" s="18"/>
      <c r="J46" s="18"/>
      <c r="K46" s="18"/>
      <c r="L46" s="18"/>
      <c r="M46" s="18">
        <v>530</v>
      </c>
      <c r="N46" s="18"/>
      <c r="O46" s="41">
        <f t="shared" si="0"/>
        <v>392.09563994374122</v>
      </c>
      <c r="P46" s="18"/>
      <c r="Q46" s="18"/>
      <c r="R46" s="18"/>
      <c r="S46" s="19"/>
      <c r="T46" s="19">
        <f t="shared" si="4"/>
        <v>16.067508429586052</v>
      </c>
      <c r="U46" s="19">
        <f t="shared" si="5"/>
        <v>15.047349164215509</v>
      </c>
      <c r="V46" s="19">
        <f t="shared" si="6"/>
        <v>17.087667694956597</v>
      </c>
      <c r="W46" s="18"/>
      <c r="X46" s="18"/>
      <c r="Y46" s="42">
        <f t="shared" si="7"/>
        <v>26.987641404184949</v>
      </c>
      <c r="AA46" s="5"/>
    </row>
    <row r="47" spans="1:27" x14ac:dyDescent="0.25">
      <c r="A47" s="18">
        <v>1921</v>
      </c>
      <c r="B47" s="18">
        <v>78</v>
      </c>
      <c r="C47" s="18"/>
      <c r="D47" s="44">
        <f t="shared" si="3"/>
        <v>15</v>
      </c>
      <c r="E47" s="20">
        <v>14</v>
      </c>
      <c r="F47" s="20">
        <v>16</v>
      </c>
      <c r="G47" s="18"/>
      <c r="H47" s="18"/>
      <c r="I47" s="18"/>
      <c r="J47" s="18"/>
      <c r="K47" s="18"/>
      <c r="L47" s="18"/>
      <c r="M47" s="18">
        <v>458</v>
      </c>
      <c r="N47" s="18"/>
      <c r="O47" s="41">
        <f t="shared" si="0"/>
        <v>338.82981715893112</v>
      </c>
      <c r="P47" s="18"/>
      <c r="Q47" s="18"/>
      <c r="R47" s="18"/>
      <c r="S47" s="19"/>
      <c r="T47" s="19">
        <f t="shared" si="4"/>
        <v>4.4270011788732626</v>
      </c>
      <c r="U47" s="19">
        <f t="shared" si="5"/>
        <v>4.1318677669483783</v>
      </c>
      <c r="V47" s="19">
        <f t="shared" si="6"/>
        <v>4.7221345907981469</v>
      </c>
      <c r="W47" s="18"/>
      <c r="X47" s="18"/>
      <c r="Y47" s="42">
        <f t="shared" si="7"/>
        <v>7.4357714411613767</v>
      </c>
      <c r="AA47" s="5"/>
    </row>
    <row r="48" spans="1:27" x14ac:dyDescent="0.25">
      <c r="A48" s="18">
        <v>1922</v>
      </c>
      <c r="B48" s="18">
        <v>67</v>
      </c>
      <c r="C48" s="18"/>
      <c r="D48" s="44">
        <f t="shared" si="3"/>
        <v>12.5</v>
      </c>
      <c r="E48" s="20">
        <v>11</v>
      </c>
      <c r="F48" s="20">
        <v>14</v>
      </c>
      <c r="G48" s="18"/>
      <c r="H48" s="18"/>
      <c r="I48" s="18"/>
      <c r="J48" s="18"/>
      <c r="K48" s="18"/>
      <c r="L48" s="18"/>
      <c r="M48" s="18">
        <v>381</v>
      </c>
      <c r="N48" s="18"/>
      <c r="O48" s="41">
        <f t="shared" si="0"/>
        <v>281.86497890295357</v>
      </c>
      <c r="P48" s="18"/>
      <c r="Q48" s="18"/>
      <c r="R48" s="18"/>
      <c r="S48" s="19"/>
      <c r="T48" s="19">
        <f t="shared" si="4"/>
        <v>4.4347474626508188</v>
      </c>
      <c r="U48" s="19">
        <f t="shared" si="5"/>
        <v>3.9025777671327209</v>
      </c>
      <c r="V48" s="19">
        <f t="shared" si="6"/>
        <v>4.9669171581689175</v>
      </c>
      <c r="W48" s="18"/>
      <c r="X48" s="18"/>
      <c r="Y48" s="42">
        <f t="shared" si="7"/>
        <v>7.4487824148117019</v>
      </c>
      <c r="AA48" s="5"/>
    </row>
    <row r="49" spans="1:27" x14ac:dyDescent="0.25">
      <c r="A49" s="18">
        <v>1923</v>
      </c>
      <c r="B49" s="18">
        <v>124</v>
      </c>
      <c r="C49" s="18"/>
      <c r="D49" s="44">
        <f t="shared" si="3"/>
        <v>25</v>
      </c>
      <c r="E49" s="20">
        <v>22</v>
      </c>
      <c r="F49" s="20">
        <v>28</v>
      </c>
      <c r="G49" s="18"/>
      <c r="H49" s="18"/>
      <c r="I49" s="18"/>
      <c r="J49" s="18"/>
      <c r="K49" s="18"/>
      <c r="L49" s="18"/>
      <c r="M49" s="18">
        <v>334</v>
      </c>
      <c r="N49" s="18"/>
      <c r="O49" s="41">
        <f t="shared" si="0"/>
        <v>247.0942334739803</v>
      </c>
      <c r="P49" s="18"/>
      <c r="Q49" s="20">
        <v>51.258600000000001</v>
      </c>
      <c r="R49" s="18"/>
      <c r="S49" s="19"/>
      <c r="T49" s="19">
        <f t="shared" si="4"/>
        <v>10.117597504610551</v>
      </c>
      <c r="U49" s="19">
        <f t="shared" si="5"/>
        <v>8.9034858040572846</v>
      </c>
      <c r="V49" s="19">
        <f t="shared" si="6"/>
        <v>11.331709205163817</v>
      </c>
      <c r="W49" s="18"/>
      <c r="X49" s="18"/>
      <c r="Y49" s="42">
        <f t="shared" si="7"/>
        <v>16.993928742774003</v>
      </c>
      <c r="AA49" s="5"/>
    </row>
    <row r="50" spans="1:27" x14ac:dyDescent="0.25">
      <c r="A50" s="18">
        <v>1924</v>
      </c>
      <c r="B50" s="18">
        <v>129</v>
      </c>
      <c r="C50" s="18"/>
      <c r="D50" s="44">
        <f t="shared" si="3"/>
        <v>13.5</v>
      </c>
      <c r="E50" s="20">
        <v>12</v>
      </c>
      <c r="F50" s="20">
        <v>15</v>
      </c>
      <c r="G50" s="18"/>
      <c r="H50" s="18"/>
      <c r="I50" s="18"/>
      <c r="J50" s="18"/>
      <c r="K50" s="18"/>
      <c r="L50" s="18"/>
      <c r="M50" s="18">
        <v>374</v>
      </c>
      <c r="N50" s="18"/>
      <c r="O50" s="41">
        <f t="shared" si="0"/>
        <v>276.68635724331932</v>
      </c>
      <c r="P50" s="18"/>
      <c r="Q50" s="20">
        <v>55.423316666666665</v>
      </c>
      <c r="R50" s="18"/>
      <c r="S50" s="19"/>
      <c r="T50" s="19">
        <f t="shared" si="4"/>
        <v>4.8791708179988191</v>
      </c>
      <c r="U50" s="19">
        <f t="shared" si="5"/>
        <v>4.3370407271100619</v>
      </c>
      <c r="V50" s="19">
        <f t="shared" si="6"/>
        <v>5.4213009088875772</v>
      </c>
      <c r="W50" s="18"/>
      <c r="X50" s="18"/>
      <c r="Y50" s="42">
        <f t="shared" si="7"/>
        <v>8.1952539787345415</v>
      </c>
      <c r="AA50" s="5"/>
    </row>
    <row r="51" spans="1:27" x14ac:dyDescent="0.25">
      <c r="A51" s="18">
        <v>1925</v>
      </c>
      <c r="B51" s="18">
        <v>116</v>
      </c>
      <c r="C51" s="18"/>
      <c r="D51" s="44">
        <f t="shared" si="3"/>
        <v>47</v>
      </c>
      <c r="E51" s="20">
        <v>45</v>
      </c>
      <c r="F51" s="20">
        <v>49</v>
      </c>
      <c r="G51" s="18"/>
      <c r="H51" s="18"/>
      <c r="I51" s="18"/>
      <c r="J51" s="18"/>
      <c r="K51" s="18"/>
      <c r="L51" s="18"/>
      <c r="M51" s="18">
        <v>420</v>
      </c>
      <c r="N51" s="18"/>
      <c r="O51" s="41">
        <f t="shared" si="0"/>
        <v>310.71729957805906</v>
      </c>
      <c r="P51" s="18"/>
      <c r="Q51" s="20">
        <v>63.329941666666663</v>
      </c>
      <c r="R51" s="18"/>
      <c r="S51" s="19"/>
      <c r="T51" s="19">
        <f t="shared" si="4"/>
        <v>15.126290059750136</v>
      </c>
      <c r="U51" s="19">
        <f t="shared" si="5"/>
        <v>14.48261814231396</v>
      </c>
      <c r="V51" s="19">
        <f t="shared" si="6"/>
        <v>15.769961977186311</v>
      </c>
      <c r="W51" s="18"/>
      <c r="X51" s="18"/>
      <c r="Y51" s="42">
        <f t="shared" si="7"/>
        <v>25.406732705149174</v>
      </c>
      <c r="AA51" s="5"/>
    </row>
    <row r="52" spans="1:27" x14ac:dyDescent="0.25">
      <c r="A52" s="18">
        <v>1926</v>
      </c>
      <c r="B52" s="18">
        <v>153</v>
      </c>
      <c r="C52" s="18"/>
      <c r="D52" s="44">
        <f t="shared" si="3"/>
        <v>73.5</v>
      </c>
      <c r="E52" s="20">
        <v>70</v>
      </c>
      <c r="F52" s="20">
        <v>77</v>
      </c>
      <c r="G52" s="18"/>
      <c r="H52" s="18"/>
      <c r="I52" s="18"/>
      <c r="J52" s="18"/>
      <c r="K52" s="18"/>
      <c r="L52" s="18"/>
      <c r="M52" s="18">
        <v>401</v>
      </c>
      <c r="N52" s="18"/>
      <c r="O52" s="41">
        <f t="shared" si="0"/>
        <v>296.66104078762311</v>
      </c>
      <c r="P52" s="18"/>
      <c r="Q52" s="20">
        <v>66.157700000000006</v>
      </c>
      <c r="R52" s="18"/>
      <c r="S52" s="19"/>
      <c r="T52" s="19">
        <f t="shared" si="4"/>
        <v>24.775750737225373</v>
      </c>
      <c r="U52" s="19">
        <f t="shared" si="5"/>
        <v>23.595953083071784</v>
      </c>
      <c r="V52" s="19">
        <f t="shared" si="6"/>
        <v>25.955548391378962</v>
      </c>
      <c r="W52" s="18"/>
      <c r="X52" s="18"/>
      <c r="Y52" s="42">
        <f t="shared" si="7"/>
        <v>41.614359771207873</v>
      </c>
      <c r="AA52" s="5"/>
    </row>
    <row r="53" spans="1:27" x14ac:dyDescent="0.25">
      <c r="A53" s="18">
        <v>1927</v>
      </c>
      <c r="B53" s="18">
        <v>180</v>
      </c>
      <c r="C53" s="18"/>
      <c r="D53" s="44">
        <f t="shared" si="3"/>
        <v>41</v>
      </c>
      <c r="E53" s="20">
        <v>38</v>
      </c>
      <c r="F53" s="20">
        <v>44</v>
      </c>
      <c r="G53" s="18"/>
      <c r="H53" s="18"/>
      <c r="I53" s="18"/>
      <c r="J53" s="18"/>
      <c r="K53" s="18"/>
      <c r="L53" s="18"/>
      <c r="M53" s="18">
        <v>426</v>
      </c>
      <c r="N53" s="18"/>
      <c r="O53" s="41">
        <f t="shared" si="0"/>
        <v>315.15611814345993</v>
      </c>
      <c r="P53" s="18"/>
      <c r="Q53" s="20">
        <v>71.757699999999986</v>
      </c>
      <c r="R53" s="18"/>
      <c r="S53" s="19"/>
      <c r="T53" s="19">
        <f t="shared" si="4"/>
        <v>13.009425373533979</v>
      </c>
      <c r="U53" s="19">
        <f t="shared" si="5"/>
        <v>12.057516199860761</v>
      </c>
      <c r="V53" s="19">
        <f t="shared" si="6"/>
        <v>13.961334547207196</v>
      </c>
      <c r="W53" s="18"/>
      <c r="X53" s="18"/>
      <c r="Y53" s="42">
        <f t="shared" si="7"/>
        <v>21.851160582492696</v>
      </c>
      <c r="AA53" s="5"/>
    </row>
    <row r="54" spans="1:27" x14ac:dyDescent="0.25">
      <c r="A54" s="18">
        <v>1928</v>
      </c>
      <c r="B54" s="18">
        <v>270</v>
      </c>
      <c r="C54" s="18"/>
      <c r="D54" s="44">
        <f t="shared" si="3"/>
        <v>47.5</v>
      </c>
      <c r="E54" s="20">
        <v>44</v>
      </c>
      <c r="F54" s="20">
        <v>51</v>
      </c>
      <c r="G54" s="18"/>
      <c r="H54" s="18"/>
      <c r="I54" s="18"/>
      <c r="J54" s="18"/>
      <c r="K54" s="18"/>
      <c r="L54" s="18"/>
      <c r="M54" s="18">
        <v>420</v>
      </c>
      <c r="N54" s="18"/>
      <c r="O54" s="41">
        <f t="shared" si="0"/>
        <v>310.71729957805906</v>
      </c>
      <c r="P54" s="18"/>
      <c r="Q54" s="20">
        <v>80.621166666666667</v>
      </c>
      <c r="R54" s="18"/>
      <c r="S54" s="19"/>
      <c r="T54" s="19">
        <f t="shared" si="4"/>
        <v>15.287208039109181</v>
      </c>
      <c r="U54" s="19">
        <f t="shared" si="5"/>
        <v>14.160782183595872</v>
      </c>
      <c r="V54" s="19">
        <f t="shared" si="6"/>
        <v>16.413633894622489</v>
      </c>
      <c r="W54" s="18"/>
      <c r="X54" s="18"/>
      <c r="Y54" s="42">
        <f t="shared" si="7"/>
        <v>25.677017095629488</v>
      </c>
      <c r="AA54" s="5"/>
    </row>
    <row r="55" spans="1:27" x14ac:dyDescent="0.25">
      <c r="A55" s="18">
        <v>1929</v>
      </c>
      <c r="B55" s="18">
        <v>431</v>
      </c>
      <c r="C55" s="18"/>
      <c r="D55" s="44">
        <f t="shared" si="3"/>
        <v>47.5</v>
      </c>
      <c r="E55" s="20">
        <v>45</v>
      </c>
      <c r="F55" s="20">
        <v>50</v>
      </c>
      <c r="G55" s="18"/>
      <c r="H55" s="18"/>
      <c r="I55" s="18"/>
      <c r="J55" s="18"/>
      <c r="K55" s="18"/>
      <c r="L55" s="18"/>
      <c r="M55" s="18">
        <v>442</v>
      </c>
      <c r="N55" s="18"/>
      <c r="O55" s="41">
        <f t="shared" si="0"/>
        <v>326.9929676511955</v>
      </c>
      <c r="P55" s="18"/>
      <c r="Q55" s="20"/>
      <c r="R55" s="18"/>
      <c r="S55" s="19"/>
      <c r="T55" s="19">
        <f t="shared" si="4"/>
        <v>14.526306281506459</v>
      </c>
      <c r="U55" s="19">
        <f t="shared" si="5"/>
        <v>13.7617638456377</v>
      </c>
      <c r="V55" s="19">
        <f t="shared" si="6"/>
        <v>15.290848717375221</v>
      </c>
      <c r="W55" s="18"/>
      <c r="X55" s="18"/>
      <c r="Y55" s="42">
        <f t="shared" si="7"/>
        <v>24.398975520733899</v>
      </c>
      <c r="AA55" s="5"/>
    </row>
    <row r="56" spans="1:27" x14ac:dyDescent="0.25">
      <c r="A56" s="18">
        <v>1930</v>
      </c>
      <c r="B56" s="18">
        <v>158</v>
      </c>
      <c r="C56" s="18"/>
      <c r="D56" s="44">
        <f t="shared" si="3"/>
        <v>29.5</v>
      </c>
      <c r="E56" s="20">
        <v>28</v>
      </c>
      <c r="F56" s="20">
        <v>31</v>
      </c>
      <c r="G56" s="18"/>
      <c r="H56" s="18"/>
      <c r="I56" s="18"/>
      <c r="J56" s="18"/>
      <c r="K56" s="18"/>
      <c r="L56" s="18"/>
      <c r="M56" s="18">
        <v>435</v>
      </c>
      <c r="N56" s="18"/>
      <c r="O56" s="41">
        <f t="shared" si="0"/>
        <v>321.81434599156114</v>
      </c>
      <c r="P56" s="18"/>
      <c r="Q56" s="20"/>
      <c r="R56" s="18"/>
      <c r="S56" s="19"/>
      <c r="T56" s="19">
        <f t="shared" si="4"/>
        <v>9.1667759276255421</v>
      </c>
      <c r="U56" s="19">
        <f t="shared" si="5"/>
        <v>8.700668677068311</v>
      </c>
      <c r="V56" s="19">
        <f t="shared" si="6"/>
        <v>9.6328831781827731</v>
      </c>
      <c r="W56" s="18"/>
      <c r="X56" s="18"/>
      <c r="Y56" s="42">
        <f t="shared" si="7"/>
        <v>15.39689010598182</v>
      </c>
      <c r="AA56" s="5"/>
    </row>
    <row r="57" spans="1:27" x14ac:dyDescent="0.25">
      <c r="A57" s="18">
        <v>1931</v>
      </c>
      <c r="B57" s="18">
        <v>101</v>
      </c>
      <c r="C57" s="18"/>
      <c r="D57" s="44">
        <f t="shared" si="3"/>
        <v>17.5</v>
      </c>
      <c r="E57" s="20">
        <v>16</v>
      </c>
      <c r="F57" s="20">
        <v>19</v>
      </c>
      <c r="G57" s="18"/>
      <c r="H57" s="18"/>
      <c r="I57" s="18"/>
      <c r="J57" s="18"/>
      <c r="K57" s="18"/>
      <c r="L57" s="18"/>
      <c r="M57" s="18">
        <v>408</v>
      </c>
      <c r="N57" s="18"/>
      <c r="O57" s="41">
        <f t="shared" si="0"/>
        <v>301.83966244725735</v>
      </c>
      <c r="P57" s="18"/>
      <c r="Q57" s="20">
        <v>46.122833333333325</v>
      </c>
      <c r="R57" s="18"/>
      <c r="S57" s="19"/>
      <c r="T57" s="19">
        <f t="shared" si="4"/>
        <v>5.7977801386714383</v>
      </c>
      <c r="U57" s="19">
        <f t="shared" si="5"/>
        <v>5.3008275553567445</v>
      </c>
      <c r="V57" s="19">
        <f t="shared" si="6"/>
        <v>6.2947327219861338</v>
      </c>
      <c r="W57" s="18"/>
      <c r="X57" s="18"/>
      <c r="Y57" s="42">
        <f t="shared" si="7"/>
        <v>9.738187598187654</v>
      </c>
      <c r="AA57" s="5"/>
    </row>
    <row r="58" spans="1:27" x14ac:dyDescent="0.25">
      <c r="A58" s="18">
        <v>1932</v>
      </c>
      <c r="B58" s="18">
        <v>86</v>
      </c>
      <c r="C58" s="18"/>
      <c r="D58" s="44">
        <f t="shared" si="3"/>
        <v>9.5</v>
      </c>
      <c r="E58" s="20">
        <v>9</v>
      </c>
      <c r="F58" s="20">
        <v>10</v>
      </c>
      <c r="G58" s="18"/>
      <c r="H58" s="18"/>
      <c r="I58" s="18"/>
      <c r="J58" s="18"/>
      <c r="K58" s="18"/>
      <c r="L58" s="18"/>
      <c r="M58" s="18">
        <v>347</v>
      </c>
      <c r="N58" s="18"/>
      <c r="O58" s="41">
        <f t="shared" si="0"/>
        <v>256.71167369901548</v>
      </c>
      <c r="P58" s="18"/>
      <c r="Q58" s="20">
        <v>40.763300000000001</v>
      </c>
      <c r="R58" s="18"/>
      <c r="S58" s="19"/>
      <c r="T58" s="19">
        <f t="shared" si="4"/>
        <v>3.70064978468349</v>
      </c>
      <c r="U58" s="19">
        <f t="shared" si="5"/>
        <v>3.5058787433843595</v>
      </c>
      <c r="V58" s="19">
        <f t="shared" si="6"/>
        <v>3.8954208259826215</v>
      </c>
      <c r="W58" s="18"/>
      <c r="X58" s="18"/>
      <c r="Y58" s="42">
        <f t="shared" si="7"/>
        <v>6.2157620634953217</v>
      </c>
      <c r="AA58" s="5"/>
    </row>
    <row r="59" spans="1:27" x14ac:dyDescent="0.25">
      <c r="A59" s="18">
        <v>1933</v>
      </c>
      <c r="B59" s="18">
        <v>92</v>
      </c>
      <c r="C59" s="18"/>
      <c r="D59" s="44">
        <f t="shared" si="3"/>
        <v>15.5</v>
      </c>
      <c r="E59" s="20">
        <v>14</v>
      </c>
      <c r="F59" s="20">
        <v>17</v>
      </c>
      <c r="G59" s="18"/>
      <c r="H59" s="18"/>
      <c r="I59" s="18"/>
      <c r="J59" s="18"/>
      <c r="K59" s="18"/>
      <c r="L59" s="18"/>
      <c r="M59" s="18">
        <v>357</v>
      </c>
      <c r="N59" s="18"/>
      <c r="O59" s="41">
        <f t="shared" si="0"/>
        <v>264.10970464135022</v>
      </c>
      <c r="P59" s="18"/>
      <c r="Q59" s="20">
        <v>55.991825000000006</v>
      </c>
      <c r="R59" s="18"/>
      <c r="S59" s="19"/>
      <c r="T59" s="19">
        <f t="shared" si="4"/>
        <v>5.8687733648592513</v>
      </c>
      <c r="U59" s="19">
        <f t="shared" si="5"/>
        <v>5.3008275553567437</v>
      </c>
      <c r="V59" s="19">
        <f t="shared" si="6"/>
        <v>6.4367191743617607</v>
      </c>
      <c r="W59" s="18"/>
      <c r="X59" s="18"/>
      <c r="Y59" s="42">
        <f t="shared" si="7"/>
        <v>9.8574307116348479</v>
      </c>
      <c r="AA59" s="5"/>
    </row>
    <row r="60" spans="1:27" x14ac:dyDescent="0.25">
      <c r="A60" s="18">
        <v>1934</v>
      </c>
      <c r="B60" s="18">
        <v>121</v>
      </c>
      <c r="C60" s="18"/>
      <c r="D60" s="44">
        <f t="shared" si="3"/>
        <v>17</v>
      </c>
      <c r="E60" s="20">
        <v>16</v>
      </c>
      <c r="F60" s="20">
        <v>18</v>
      </c>
      <c r="G60" s="18"/>
      <c r="H60" s="18"/>
      <c r="I60" s="18"/>
      <c r="J60" s="18"/>
      <c r="K60" s="18"/>
      <c r="L60" s="18"/>
      <c r="M60" s="18">
        <v>427</v>
      </c>
      <c r="N60" s="18"/>
      <c r="O60" s="41">
        <f t="shared" si="0"/>
        <v>315.89592123769336</v>
      </c>
      <c r="P60" s="18"/>
      <c r="Q60" s="20">
        <v>60.599216666666671</v>
      </c>
      <c r="R60" s="18"/>
      <c r="S60" s="19"/>
      <c r="T60" s="19">
        <f t="shared" si="4"/>
        <v>5.3815193097122922</v>
      </c>
      <c r="U60" s="19">
        <f t="shared" si="5"/>
        <v>5.0649593503174506</v>
      </c>
      <c r="V60" s="19">
        <f t="shared" si="6"/>
        <v>5.698079269107132</v>
      </c>
      <c r="W60" s="18"/>
      <c r="X60" s="18"/>
      <c r="Y60" s="42">
        <f t="shared" si="7"/>
        <v>9.0390189603251354</v>
      </c>
      <c r="AA60" s="5"/>
    </row>
    <row r="61" spans="1:27" x14ac:dyDescent="0.25">
      <c r="A61" s="18">
        <v>1935</v>
      </c>
      <c r="B61" s="18">
        <v>187</v>
      </c>
      <c r="C61" s="18"/>
      <c r="D61" s="44">
        <f t="shared" si="3"/>
        <v>19</v>
      </c>
      <c r="E61" s="20">
        <v>18</v>
      </c>
      <c r="F61" s="20">
        <v>20</v>
      </c>
      <c r="G61" s="18"/>
      <c r="H61" s="18"/>
      <c r="I61" s="18"/>
      <c r="J61" s="18"/>
      <c r="K61" s="18"/>
      <c r="L61" s="18"/>
      <c r="M61" s="18">
        <v>456</v>
      </c>
      <c r="N61" s="18"/>
      <c r="O61" s="41">
        <f t="shared" si="0"/>
        <v>337.35021097046416</v>
      </c>
      <c r="P61" s="18"/>
      <c r="Q61" s="20">
        <v>63.768758333333331</v>
      </c>
      <c r="R61" s="18"/>
      <c r="S61" s="19"/>
      <c r="T61" s="19">
        <f t="shared" si="4"/>
        <v>5.6321292775665395</v>
      </c>
      <c r="U61" s="19">
        <f t="shared" si="5"/>
        <v>5.3357014208525104</v>
      </c>
      <c r="V61" s="19">
        <f t="shared" si="6"/>
        <v>5.9285571342805685</v>
      </c>
      <c r="W61" s="18"/>
      <c r="X61" s="18"/>
      <c r="Y61" s="42">
        <f t="shared" si="7"/>
        <v>9.4599536668108613</v>
      </c>
      <c r="AA61" s="5"/>
    </row>
    <row r="62" spans="1:27" x14ac:dyDescent="0.25">
      <c r="A62" s="18">
        <v>1936</v>
      </c>
      <c r="B62" s="18">
        <v>274</v>
      </c>
      <c r="C62" s="18"/>
      <c r="D62" s="44">
        <f t="shared" si="3"/>
        <v>33.5</v>
      </c>
      <c r="E62" s="20">
        <v>30</v>
      </c>
      <c r="F62" s="20">
        <v>37</v>
      </c>
      <c r="G62" s="18"/>
      <c r="H62" s="18"/>
      <c r="I62" s="18"/>
      <c r="J62" s="18"/>
      <c r="K62" s="18"/>
      <c r="L62" s="18"/>
      <c r="M62" s="18">
        <v>517</v>
      </c>
      <c r="N62" s="18"/>
      <c r="O62" s="41">
        <f t="shared" si="0"/>
        <v>382.47819971870604</v>
      </c>
      <c r="P62" s="18"/>
      <c r="Q62" s="20">
        <v>72.297858333333338</v>
      </c>
      <c r="R62" s="18"/>
      <c r="S62" s="19"/>
      <c r="T62" s="19">
        <f t="shared" si="4"/>
        <v>8.7586691279758178</v>
      </c>
      <c r="U62" s="19">
        <f t="shared" si="5"/>
        <v>7.8435842937096876</v>
      </c>
      <c r="V62" s="19">
        <f t="shared" si="6"/>
        <v>9.6737539622419497</v>
      </c>
      <c r="W62" s="18"/>
      <c r="X62" s="18"/>
      <c r="Y62" s="42">
        <f t="shared" si="7"/>
        <v>14.711417307767762</v>
      </c>
      <c r="AA62" s="5"/>
    </row>
    <row r="63" spans="1:27" x14ac:dyDescent="0.25">
      <c r="A63" s="18">
        <v>1937</v>
      </c>
      <c r="B63" s="18">
        <v>174</v>
      </c>
      <c r="C63" s="18"/>
      <c r="D63" s="44">
        <f t="shared" si="3"/>
        <v>21</v>
      </c>
      <c r="E63" s="20">
        <v>19</v>
      </c>
      <c r="F63" s="20">
        <v>23</v>
      </c>
      <c r="G63" s="18"/>
      <c r="H63" s="18"/>
      <c r="I63" s="18"/>
      <c r="J63" s="18"/>
      <c r="K63" s="18"/>
      <c r="L63" s="18"/>
      <c r="M63" s="18">
        <v>574</v>
      </c>
      <c r="N63" s="18"/>
      <c r="O63" s="41">
        <f t="shared" si="0"/>
        <v>424.64697609001405</v>
      </c>
      <c r="P63" s="18"/>
      <c r="Q63" s="20">
        <v>69.128325000000004</v>
      </c>
      <c r="R63" s="18"/>
      <c r="S63" s="19"/>
      <c r="T63" s="19">
        <f t="shared" si="4"/>
        <v>4.9452842437169622</v>
      </c>
      <c r="U63" s="19">
        <f t="shared" si="5"/>
        <v>4.4743047919343946</v>
      </c>
      <c r="V63" s="19">
        <f t="shared" si="6"/>
        <v>5.4162636954995298</v>
      </c>
      <c r="W63" s="18"/>
      <c r="X63" s="18"/>
      <c r="Y63" s="42">
        <f t="shared" si="7"/>
        <v>8.306300780614416</v>
      </c>
      <c r="AA63" s="5"/>
    </row>
    <row r="64" spans="1:27" x14ac:dyDescent="0.25">
      <c r="A64" s="18">
        <v>1938</v>
      </c>
      <c r="B64" s="18">
        <v>127</v>
      </c>
      <c r="C64" s="18"/>
      <c r="D64" s="44">
        <f t="shared" si="3"/>
        <v>23.5</v>
      </c>
      <c r="E64" s="20">
        <v>21</v>
      </c>
      <c r="F64" s="20">
        <v>26</v>
      </c>
      <c r="G64" s="18"/>
      <c r="H64" s="18"/>
      <c r="I64" s="18"/>
      <c r="J64" s="18"/>
      <c r="K64" s="18"/>
      <c r="L64" s="18"/>
      <c r="M64" s="18">
        <v>592</v>
      </c>
      <c r="N64" s="18"/>
      <c r="O64" s="41">
        <f t="shared" si="0"/>
        <v>437.96343178621657</v>
      </c>
      <c r="P64" s="18"/>
      <c r="Q64" s="20">
        <v>54.875841666666666</v>
      </c>
      <c r="R64" s="18"/>
      <c r="S64" s="19"/>
      <c r="T64" s="19">
        <f t="shared" si="4"/>
        <v>5.3657447847086637</v>
      </c>
      <c r="U64" s="19">
        <f t="shared" si="5"/>
        <v>4.7949208714417848</v>
      </c>
      <c r="V64" s="19">
        <f t="shared" si="6"/>
        <v>5.9365686979755425</v>
      </c>
      <c r="W64" s="18"/>
      <c r="X64" s="18"/>
      <c r="Y64" s="42">
        <f t="shared" si="7"/>
        <v>9.0125234258130522</v>
      </c>
      <c r="AA64" s="5"/>
    </row>
    <row r="65" spans="1:27" x14ac:dyDescent="0.25">
      <c r="A65" s="18">
        <v>1939</v>
      </c>
      <c r="B65" s="18">
        <v>94</v>
      </c>
      <c r="C65" s="18"/>
      <c r="D65" s="44">
        <f t="shared" si="3"/>
        <v>15</v>
      </c>
      <c r="E65" s="20">
        <v>13</v>
      </c>
      <c r="F65" s="20">
        <v>17</v>
      </c>
      <c r="G65" s="18"/>
      <c r="H65" s="18"/>
      <c r="I65" s="18"/>
      <c r="J65" s="18"/>
      <c r="K65" s="18"/>
      <c r="L65" s="18"/>
      <c r="M65" s="18">
        <v>540</v>
      </c>
      <c r="N65" s="18"/>
      <c r="O65" s="41">
        <f t="shared" si="0"/>
        <v>399.49367088607596</v>
      </c>
      <c r="P65" s="18"/>
      <c r="Q65" s="20">
        <v>49.810174999999994</v>
      </c>
      <c r="R65" s="18"/>
      <c r="S65" s="19"/>
      <c r="T65" s="19">
        <f t="shared" si="4"/>
        <v>3.7547528517110269</v>
      </c>
      <c r="U65" s="19">
        <f t="shared" si="5"/>
        <v>3.254119138149556</v>
      </c>
      <c r="V65" s="19">
        <f t="shared" si="6"/>
        <v>4.2553865652724969</v>
      </c>
      <c r="W65" s="18"/>
      <c r="X65" s="18"/>
      <c r="Y65" s="42">
        <f>T65/S$96*Y$96</f>
        <v>6.3066357778739093</v>
      </c>
      <c r="AA65" s="5"/>
    </row>
    <row r="66" spans="1:27" x14ac:dyDescent="0.25">
      <c r="A66" s="18">
        <v>1940</v>
      </c>
      <c r="B66" s="18">
        <v>36</v>
      </c>
      <c r="C66" s="19"/>
      <c r="D66" s="22"/>
      <c r="E66" s="19"/>
      <c r="F66" s="19"/>
      <c r="G66" s="18"/>
      <c r="H66" s="18"/>
      <c r="I66" s="18"/>
      <c r="J66" s="18"/>
      <c r="K66" s="18"/>
      <c r="L66" s="18"/>
      <c r="M66" s="18">
        <v>520</v>
      </c>
      <c r="N66" s="18"/>
      <c r="O66" s="41">
        <f t="shared" si="0"/>
        <v>384.69760900140648</v>
      </c>
      <c r="P66" s="18"/>
      <c r="Q66" s="20">
        <v>42.370045454545455</v>
      </c>
      <c r="R66" s="18"/>
      <c r="S66" s="19"/>
      <c r="T66" s="19"/>
      <c r="U66" s="19"/>
      <c r="V66" s="19"/>
      <c r="W66" s="18"/>
      <c r="X66" s="18"/>
      <c r="Y66" s="21">
        <f t="shared" ref="Y66:Y74" si="8">(Y65+(Y65*(RATE(($A$75-$A$65),0,Y$65,-Y$75))))*((B66*Q66)/O66)/(((B65*Q65)/O65)+(((B65*Q65)/O65)*(RATE(($A$75-$A$65),0,((B$65*Q$65)/O$65),-((B$75*Q$75)/O$75)))))</f>
        <v>2.039206352937732</v>
      </c>
      <c r="AA66" s="5"/>
    </row>
    <row r="67" spans="1:27" x14ac:dyDescent="0.25">
      <c r="A67" s="18">
        <v>1941</v>
      </c>
      <c r="B67" s="18">
        <v>44</v>
      </c>
      <c r="C67" s="19"/>
      <c r="D67" s="22"/>
      <c r="E67" s="19"/>
      <c r="F67" s="19"/>
      <c r="G67" s="18"/>
      <c r="H67" s="18"/>
      <c r="I67" s="18"/>
      <c r="J67" s="18"/>
      <c r="K67" s="18"/>
      <c r="L67" s="18"/>
      <c r="M67" s="18">
        <v>480</v>
      </c>
      <c r="N67" s="18"/>
      <c r="O67" s="41">
        <f t="shared" si="0"/>
        <v>355.10548523206751</v>
      </c>
      <c r="P67" s="18"/>
      <c r="Q67" s="20">
        <v>45.297241666666672</v>
      </c>
      <c r="R67" s="18"/>
      <c r="S67" s="19"/>
      <c r="T67" s="19"/>
      <c r="U67" s="19"/>
      <c r="V67" s="19"/>
      <c r="W67" s="18"/>
      <c r="X67" s="18"/>
      <c r="Y67" s="21">
        <f t="shared" si="8"/>
        <v>2.7589497076951064</v>
      </c>
      <c r="AA67" s="5"/>
    </row>
    <row r="68" spans="1:27" x14ac:dyDescent="0.25">
      <c r="A68" s="18">
        <v>1942</v>
      </c>
      <c r="B68" s="18">
        <v>23</v>
      </c>
      <c r="C68" s="19"/>
      <c r="D68" s="22"/>
      <c r="E68" s="19"/>
      <c r="F68" s="19"/>
      <c r="G68" s="18"/>
      <c r="H68" s="18"/>
      <c r="I68" s="18"/>
      <c r="J68" s="18"/>
      <c r="K68" s="18"/>
      <c r="L68" s="18"/>
      <c r="M68" s="18">
        <v>450</v>
      </c>
      <c r="N68" s="18"/>
      <c r="O68" s="41">
        <f t="shared" si="0"/>
        <v>332.91139240506334</v>
      </c>
      <c r="P68" s="18"/>
      <c r="Q68" s="20">
        <v>53.504483333333333</v>
      </c>
      <c r="R68" s="18"/>
      <c r="S68" s="19"/>
      <c r="T68" s="19"/>
      <c r="U68" s="19"/>
      <c r="V68" s="19"/>
      <c r="W68" s="18"/>
      <c r="X68" s="18"/>
      <c r="Y68" s="21">
        <f t="shared" si="8"/>
        <v>1.736695121430395</v>
      </c>
      <c r="AA68" s="5"/>
    </row>
    <row r="69" spans="1:27" x14ac:dyDescent="0.25">
      <c r="A69" s="18">
        <v>1943</v>
      </c>
      <c r="B69" s="18">
        <v>65</v>
      </c>
      <c r="C69" s="19"/>
      <c r="D69" s="22"/>
      <c r="E69" s="19"/>
      <c r="F69" s="19"/>
      <c r="G69" s="18"/>
      <c r="H69" s="18"/>
      <c r="I69" s="18"/>
      <c r="J69" s="18"/>
      <c r="K69" s="18"/>
      <c r="L69" s="18"/>
      <c r="M69" s="18">
        <v>360</v>
      </c>
      <c r="N69" s="18"/>
      <c r="O69" s="41">
        <f t="shared" si="0"/>
        <v>266.32911392405066</v>
      </c>
      <c r="P69" s="18"/>
      <c r="Q69" s="20">
        <v>64.28654166666665</v>
      </c>
      <c r="R69" s="18"/>
      <c r="S69" s="19"/>
      <c r="T69" s="19"/>
      <c r="U69" s="19"/>
      <c r="V69" s="19"/>
      <c r="W69" s="18"/>
      <c r="X69" s="18"/>
      <c r="Y69" s="21">
        <f t="shared" si="8"/>
        <v>7.0454138054227258</v>
      </c>
      <c r="AA69" s="5"/>
    </row>
    <row r="70" spans="1:27" x14ac:dyDescent="0.25">
      <c r="A70" s="18">
        <v>1944</v>
      </c>
      <c r="B70" s="18">
        <v>85</v>
      </c>
      <c r="C70" s="19"/>
      <c r="D70" s="22"/>
      <c r="E70" s="19"/>
      <c r="F70" s="19"/>
      <c r="G70" s="18"/>
      <c r="H70" s="18"/>
      <c r="I70" s="18"/>
      <c r="J70" s="18"/>
      <c r="K70" s="18"/>
      <c r="L70" s="18"/>
      <c r="M70" s="18">
        <v>300</v>
      </c>
      <c r="N70" s="18"/>
      <c r="O70" s="41">
        <f t="shared" ref="O70:O72" si="9">M70/M$74*O$74</f>
        <v>221.94092827004221</v>
      </c>
      <c r="P70" s="18"/>
      <c r="Q70" s="20">
        <v>69.660066666666651</v>
      </c>
      <c r="R70" s="18"/>
      <c r="S70" s="19"/>
      <c r="T70" s="19"/>
      <c r="U70" s="19"/>
      <c r="V70" s="19"/>
      <c r="W70" s="18"/>
      <c r="X70" s="18"/>
      <c r="Y70" s="21">
        <f t="shared" si="8"/>
        <v>11.450241409852241</v>
      </c>
      <c r="AA70" s="5"/>
    </row>
    <row r="71" spans="1:27" x14ac:dyDescent="0.25">
      <c r="A71" s="18">
        <v>1945</v>
      </c>
      <c r="B71" s="18">
        <v>88</v>
      </c>
      <c r="C71" s="19"/>
      <c r="D71" s="22"/>
      <c r="E71" s="19"/>
      <c r="F71" s="19"/>
      <c r="G71" s="18"/>
      <c r="H71" s="18"/>
      <c r="I71" s="18"/>
      <c r="J71" s="18"/>
      <c r="K71" s="18"/>
      <c r="L71" s="18"/>
      <c r="M71" s="18">
        <v>350</v>
      </c>
      <c r="N71" s="18"/>
      <c r="O71" s="41">
        <f t="shared" si="9"/>
        <v>258.93108298171592</v>
      </c>
      <c r="P71" s="18"/>
      <c r="Q71" s="20">
        <v>72.297858333333338</v>
      </c>
      <c r="R71" s="18"/>
      <c r="S71" s="19"/>
      <c r="T71" s="19"/>
      <c r="U71" s="19"/>
      <c r="V71" s="19"/>
      <c r="W71" s="18"/>
      <c r="X71" s="18"/>
      <c r="Y71" s="21">
        <f t="shared" si="8"/>
        <v>10.079306369673068</v>
      </c>
      <c r="AA71" s="5"/>
    </row>
    <row r="72" spans="1:27" x14ac:dyDescent="0.25">
      <c r="A72" s="18">
        <v>1946</v>
      </c>
      <c r="B72" s="18">
        <v>99</v>
      </c>
      <c r="C72" s="19"/>
      <c r="D72" s="22"/>
      <c r="E72" s="19"/>
      <c r="F72" s="19"/>
      <c r="G72" s="18"/>
      <c r="H72" s="18"/>
      <c r="I72" s="18"/>
      <c r="J72" s="18"/>
      <c r="K72" s="18"/>
      <c r="L72" s="18"/>
      <c r="M72" s="18">
        <v>925</v>
      </c>
      <c r="N72" s="18"/>
      <c r="O72" s="41">
        <f t="shared" si="9"/>
        <v>684.31786216596345</v>
      </c>
      <c r="P72" s="18"/>
      <c r="Q72" s="20">
        <v>77.663908333333339</v>
      </c>
      <c r="R72" s="18"/>
      <c r="S72" s="19"/>
      <c r="T72" s="19"/>
      <c r="U72" s="19"/>
      <c r="V72" s="19"/>
      <c r="W72" s="18"/>
      <c r="X72" s="18"/>
      <c r="Y72" s="21">
        <f t="shared" si="8"/>
        <v>4.4051508941345308</v>
      </c>
      <c r="AA72" s="5"/>
    </row>
    <row r="73" spans="1:27" x14ac:dyDescent="0.25">
      <c r="A73" s="18">
        <v>1947</v>
      </c>
      <c r="B73" s="18">
        <v>125</v>
      </c>
      <c r="C73" s="19"/>
      <c r="D73" s="22"/>
      <c r="E73" s="19"/>
      <c r="F73" s="19"/>
      <c r="G73" s="18"/>
      <c r="H73" s="18"/>
      <c r="I73" s="18"/>
      <c r="J73" s="18"/>
      <c r="K73" s="18"/>
      <c r="L73" s="18"/>
      <c r="M73" s="18">
        <v>1199</v>
      </c>
      <c r="N73" s="18"/>
      <c r="O73" s="41">
        <f>M73/M$74*O$74</f>
        <v>887.02390998593535</v>
      </c>
      <c r="P73" s="18"/>
      <c r="Q73" s="20">
        <v>81.337724999999992</v>
      </c>
      <c r="R73" s="18"/>
      <c r="S73" s="19"/>
      <c r="T73" s="19"/>
      <c r="U73" s="19"/>
      <c r="V73" s="19"/>
      <c r="W73" s="18"/>
      <c r="X73" s="18"/>
      <c r="Y73" s="21">
        <f t="shared" si="8"/>
        <v>4.2952498955128284</v>
      </c>
      <c r="AA73" s="5"/>
    </row>
    <row r="74" spans="1:27" x14ac:dyDescent="0.25">
      <c r="A74" s="18">
        <v>1948</v>
      </c>
      <c r="B74" s="18">
        <v>109</v>
      </c>
      <c r="C74" s="19"/>
      <c r="D74" s="22"/>
      <c r="E74" s="19"/>
      <c r="F74" s="19"/>
      <c r="G74" s="18"/>
      <c r="H74" s="18"/>
      <c r="I74" s="18"/>
      <c r="J74" s="18"/>
      <c r="K74" s="18"/>
      <c r="L74" s="18"/>
      <c r="M74" s="18">
        <v>1422</v>
      </c>
      <c r="N74" s="18">
        <v>1052</v>
      </c>
      <c r="O74" s="50">
        <f>N74</f>
        <v>1052</v>
      </c>
      <c r="P74" s="18"/>
      <c r="Q74" s="20">
        <v>77.989541666666668</v>
      </c>
      <c r="R74" s="18"/>
      <c r="S74" s="19"/>
      <c r="T74" s="19"/>
      <c r="U74" s="19"/>
      <c r="V74" s="19"/>
      <c r="W74" s="18"/>
      <c r="X74" s="18"/>
      <c r="Y74" s="21">
        <f t="shared" si="8"/>
        <v>2.894185437864822</v>
      </c>
      <c r="AA74" s="5"/>
    </row>
    <row r="75" spans="1:27" x14ac:dyDescent="0.25">
      <c r="A75" s="18">
        <v>1949</v>
      </c>
      <c r="B75" s="18">
        <v>104</v>
      </c>
      <c r="C75" s="20">
        <v>15</v>
      </c>
      <c r="D75" s="22"/>
      <c r="E75" s="19"/>
      <c r="F75" s="19"/>
      <c r="G75" s="18"/>
      <c r="H75" s="18"/>
      <c r="I75" s="18"/>
      <c r="J75" s="18"/>
      <c r="K75" s="18"/>
      <c r="L75" s="18"/>
      <c r="M75" s="18">
        <v>1577</v>
      </c>
      <c r="N75" s="18">
        <v>1235</v>
      </c>
      <c r="O75" s="50">
        <f t="shared" ref="O75:O139" si="10">N75</f>
        <v>1235</v>
      </c>
      <c r="P75" s="18"/>
      <c r="Q75" s="20">
        <v>70.768108333333345</v>
      </c>
      <c r="R75" s="18"/>
      <c r="S75" s="19">
        <f t="shared" ref="S75:S107" si="11">(C75/$O75)*100</f>
        <v>1.214574898785425</v>
      </c>
      <c r="T75" s="18"/>
      <c r="U75" s="18"/>
      <c r="V75" s="18"/>
      <c r="W75" s="18"/>
      <c r="X75" s="18"/>
      <c r="Y75" s="42">
        <f t="shared" ref="Y75:Y94" si="12">S75/S$96*Y$96</f>
        <v>2.0400494557443811</v>
      </c>
      <c r="AA75" s="5"/>
    </row>
    <row r="76" spans="1:27" x14ac:dyDescent="0.25">
      <c r="A76" s="18">
        <v>1950</v>
      </c>
      <c r="B76" s="18">
        <v>49</v>
      </c>
      <c r="C76" s="20">
        <v>10</v>
      </c>
      <c r="D76" s="22"/>
      <c r="E76" s="19"/>
      <c r="F76" s="19"/>
      <c r="G76" s="18"/>
      <c r="H76" s="18"/>
      <c r="I76" s="18"/>
      <c r="J76" s="18"/>
      <c r="K76" s="18"/>
      <c r="L76" s="18"/>
      <c r="M76" s="18">
        <v>1708</v>
      </c>
      <c r="N76" s="18">
        <v>1387</v>
      </c>
      <c r="O76" s="50">
        <f t="shared" si="10"/>
        <v>1387</v>
      </c>
      <c r="P76" s="18"/>
      <c r="Q76" s="20">
        <v>70.398008333333337</v>
      </c>
      <c r="R76" s="18"/>
      <c r="S76" s="19">
        <f t="shared" si="11"/>
        <v>0.72098053352559477</v>
      </c>
      <c r="T76" s="18"/>
      <c r="U76" s="18"/>
      <c r="V76" s="18"/>
      <c r="W76" s="18"/>
      <c r="X76" s="18"/>
      <c r="Y76" s="42">
        <f t="shared" si="12"/>
        <v>1.2109882614007743</v>
      </c>
      <c r="AA76" s="5"/>
    </row>
    <row r="77" spans="1:27" x14ac:dyDescent="0.25">
      <c r="A77" s="18">
        <v>1951</v>
      </c>
      <c r="B77" s="18">
        <v>78</v>
      </c>
      <c r="C77" s="20">
        <v>4</v>
      </c>
      <c r="D77" s="22"/>
      <c r="E77" s="19"/>
      <c r="F77" s="19"/>
      <c r="G77" s="18"/>
      <c r="H77" s="18"/>
      <c r="I77" s="18"/>
      <c r="J77" s="18"/>
      <c r="K77" s="18"/>
      <c r="L77" s="18"/>
      <c r="M77" s="18">
        <v>1905</v>
      </c>
      <c r="N77" s="18">
        <v>1665</v>
      </c>
      <c r="O77" s="50">
        <f t="shared" si="10"/>
        <v>1665</v>
      </c>
      <c r="P77" s="18"/>
      <c r="Q77" s="20">
        <v>78.85026666666667</v>
      </c>
      <c r="R77" s="18"/>
      <c r="S77" s="19">
        <f t="shared" si="11"/>
        <v>0.24024024024024024</v>
      </c>
      <c r="T77" s="18"/>
      <c r="U77" s="18"/>
      <c r="V77" s="18"/>
      <c r="W77" s="18"/>
      <c r="X77" s="18"/>
      <c r="Y77" s="42">
        <f t="shared" si="12"/>
        <v>0.40351728974483453</v>
      </c>
      <c r="AA77" s="5"/>
    </row>
    <row r="78" spans="1:27" x14ac:dyDescent="0.25">
      <c r="A78" s="18">
        <v>1952</v>
      </c>
      <c r="B78" s="18">
        <v>185</v>
      </c>
      <c r="C78" s="20">
        <v>9</v>
      </c>
      <c r="D78" s="22"/>
      <c r="E78" s="19"/>
      <c r="F78" s="19"/>
      <c r="G78" s="18"/>
      <c r="H78" s="18"/>
      <c r="I78" s="18"/>
      <c r="J78" s="18"/>
      <c r="K78" s="18"/>
      <c r="L78" s="18"/>
      <c r="M78" s="18">
        <v>2134</v>
      </c>
      <c r="N78" s="18">
        <v>1894</v>
      </c>
      <c r="O78" s="50">
        <f t="shared" si="10"/>
        <v>1894</v>
      </c>
      <c r="P78" s="18"/>
      <c r="Q78" s="20">
        <v>68.241908333333342</v>
      </c>
      <c r="R78" s="18"/>
      <c r="S78" s="19">
        <f t="shared" si="11"/>
        <v>0.4751847940865892</v>
      </c>
      <c r="T78" s="18"/>
      <c r="U78" s="18"/>
      <c r="V78" s="18"/>
      <c r="W78" s="18"/>
      <c r="X78" s="18"/>
      <c r="Y78" s="42">
        <f t="shared" si="12"/>
        <v>0.79813972898974994</v>
      </c>
      <c r="AA78" s="5"/>
    </row>
    <row r="79" spans="1:27" x14ac:dyDescent="0.25">
      <c r="A79" s="18">
        <v>1953</v>
      </c>
      <c r="B79" s="18">
        <v>122</v>
      </c>
      <c r="C79" s="20">
        <v>42</v>
      </c>
      <c r="D79" s="22"/>
      <c r="E79" s="19"/>
      <c r="F79" s="19"/>
      <c r="G79" s="18"/>
      <c r="H79" s="18"/>
      <c r="I79" s="18"/>
      <c r="J79" s="18"/>
      <c r="K79" s="18"/>
      <c r="L79" s="18"/>
      <c r="M79" s="18">
        <v>2395</v>
      </c>
      <c r="N79" s="18">
        <v>2152</v>
      </c>
      <c r="O79" s="50">
        <f t="shared" si="10"/>
        <v>2152</v>
      </c>
      <c r="P79" s="18"/>
      <c r="Q79" s="20">
        <v>76.704691666666676</v>
      </c>
      <c r="R79" s="18"/>
      <c r="S79" s="19">
        <f t="shared" si="11"/>
        <v>1.9516728624535316</v>
      </c>
      <c r="T79" s="18"/>
      <c r="U79" s="18"/>
      <c r="V79" s="18"/>
      <c r="W79" s="18"/>
      <c r="X79" s="18"/>
      <c r="Y79" s="42">
        <f t="shared" si="12"/>
        <v>3.2781092090911108</v>
      </c>
      <c r="AA79" s="5"/>
    </row>
    <row r="80" spans="1:27" x14ac:dyDescent="0.25">
      <c r="A80" s="18">
        <v>1954</v>
      </c>
      <c r="B80" s="18">
        <v>197</v>
      </c>
      <c r="C80" s="20">
        <v>91</v>
      </c>
      <c r="D80" s="22"/>
      <c r="E80" s="19"/>
      <c r="F80" s="19"/>
      <c r="G80" s="18"/>
      <c r="H80" s="18"/>
      <c r="I80" s="18"/>
      <c r="J80" s="18"/>
      <c r="K80" s="18"/>
      <c r="L80" s="18"/>
      <c r="M80" s="18">
        <v>2595</v>
      </c>
      <c r="N80" s="18">
        <v>2280</v>
      </c>
      <c r="O80" s="50">
        <f t="shared" si="10"/>
        <v>2280</v>
      </c>
      <c r="P80" s="18"/>
      <c r="Q80" s="20">
        <v>100.29433333333333</v>
      </c>
      <c r="R80" s="18"/>
      <c r="S80" s="19">
        <f t="shared" si="11"/>
        <v>3.9912280701754383</v>
      </c>
      <c r="T80" s="18"/>
      <c r="U80" s="18"/>
      <c r="V80" s="18"/>
      <c r="W80" s="18"/>
      <c r="X80" s="18"/>
      <c r="Y80" s="42">
        <f t="shared" si="12"/>
        <v>6.7038291837377857</v>
      </c>
      <c r="AA80" s="5"/>
    </row>
    <row r="81" spans="1:27" x14ac:dyDescent="0.25">
      <c r="A81" s="18">
        <v>1955</v>
      </c>
      <c r="B81" s="18">
        <v>196</v>
      </c>
      <c r="C81" s="20">
        <v>67</v>
      </c>
      <c r="D81" s="22"/>
      <c r="E81" s="19"/>
      <c r="F81" s="19"/>
      <c r="G81" s="18"/>
      <c r="H81" s="18"/>
      <c r="I81" s="18"/>
      <c r="J81" s="18"/>
      <c r="K81" s="18"/>
      <c r="L81" s="18"/>
      <c r="M81" s="18">
        <v>2882</v>
      </c>
      <c r="N81" s="18">
        <v>2741</v>
      </c>
      <c r="O81" s="50">
        <f t="shared" si="10"/>
        <v>2741</v>
      </c>
      <c r="P81" s="18"/>
      <c r="Q81" s="20">
        <v>113.97472500000002</v>
      </c>
      <c r="R81" s="18"/>
      <c r="S81" s="19">
        <f t="shared" si="11"/>
        <v>2.4443633710324697</v>
      </c>
      <c r="T81" s="18"/>
      <c r="U81" s="18"/>
      <c r="V81" s="18"/>
      <c r="W81" s="18"/>
      <c r="X81" s="18"/>
      <c r="Y81" s="42">
        <f t="shared" si="12"/>
        <v>4.1056522489497462</v>
      </c>
      <c r="AA81" s="5"/>
    </row>
    <row r="82" spans="1:27" x14ac:dyDescent="0.25">
      <c r="A82" s="18">
        <v>1956</v>
      </c>
      <c r="B82" s="18">
        <v>181</v>
      </c>
      <c r="C82" s="20">
        <v>120</v>
      </c>
      <c r="D82" s="22"/>
      <c r="E82" s="19"/>
      <c r="F82" s="19"/>
      <c r="G82" s="18"/>
      <c r="H82" s="18"/>
      <c r="I82" s="18"/>
      <c r="J82" s="18"/>
      <c r="K82" s="18"/>
      <c r="L82" s="18"/>
      <c r="M82" s="18">
        <v>3164</v>
      </c>
      <c r="N82" s="18">
        <v>3161</v>
      </c>
      <c r="O82" s="50">
        <f t="shared" si="10"/>
        <v>3161</v>
      </c>
      <c r="P82" s="18"/>
      <c r="Q82" s="20">
        <v>105.622975</v>
      </c>
      <c r="R82" s="18"/>
      <c r="S82" s="19">
        <f t="shared" si="11"/>
        <v>3.7962670041126225</v>
      </c>
      <c r="T82" s="18"/>
      <c r="U82" s="18"/>
      <c r="V82" s="18"/>
      <c r="W82" s="18"/>
      <c r="X82" s="18"/>
      <c r="Y82" s="42">
        <f t="shared" si="12"/>
        <v>6.3763646386442536</v>
      </c>
      <c r="AA82" s="5"/>
    </row>
    <row r="83" spans="1:27" x14ac:dyDescent="0.25">
      <c r="A83" s="18">
        <v>1957</v>
      </c>
      <c r="B83" s="18">
        <v>223</v>
      </c>
      <c r="C83" s="20">
        <v>109</v>
      </c>
      <c r="D83" s="22"/>
      <c r="E83" s="19"/>
      <c r="F83" s="19"/>
      <c r="G83" s="18"/>
      <c r="H83" s="18"/>
      <c r="I83" s="18"/>
      <c r="J83" s="18"/>
      <c r="K83" s="18"/>
      <c r="L83" s="18"/>
      <c r="M83" s="18">
        <v>3451</v>
      </c>
      <c r="N83" s="18">
        <v>3507</v>
      </c>
      <c r="O83" s="50">
        <f t="shared" si="10"/>
        <v>3507</v>
      </c>
      <c r="P83" s="18"/>
      <c r="Q83" s="20">
        <v>111.57712499999998</v>
      </c>
      <c r="R83" s="18"/>
      <c r="S83" s="19">
        <f t="shared" si="11"/>
        <v>3.1080695751354437</v>
      </c>
      <c r="T83" s="18"/>
      <c r="U83" s="18"/>
      <c r="V83" s="18"/>
      <c r="W83" s="18"/>
      <c r="X83" s="18"/>
      <c r="Y83" s="42">
        <f t="shared" si="12"/>
        <v>5.2204402145239026</v>
      </c>
      <c r="AA83" s="5"/>
    </row>
    <row r="84" spans="1:27" x14ac:dyDescent="0.25">
      <c r="A84" s="18">
        <v>1958</v>
      </c>
      <c r="B84" s="18">
        <v>251</v>
      </c>
      <c r="C84" s="20">
        <v>100</v>
      </c>
      <c r="D84" s="22"/>
      <c r="E84" s="19"/>
      <c r="F84" s="19"/>
      <c r="G84" s="18"/>
      <c r="H84" s="18"/>
      <c r="I84" s="18"/>
      <c r="J84" s="18"/>
      <c r="K84" s="18"/>
      <c r="L84" s="18"/>
      <c r="M84" s="18">
        <v>3569</v>
      </c>
      <c r="N84" s="18">
        <v>3776</v>
      </c>
      <c r="O84" s="50">
        <f t="shared" si="10"/>
        <v>3776</v>
      </c>
      <c r="P84" s="18"/>
      <c r="Q84" s="20">
        <v>111.18333333333334</v>
      </c>
      <c r="R84" s="18"/>
      <c r="S84" s="19">
        <f t="shared" si="11"/>
        <v>2.6483050847457625</v>
      </c>
      <c r="T84" s="18"/>
      <c r="U84" s="18"/>
      <c r="V84" s="18"/>
      <c r="W84" s="18"/>
      <c r="X84" s="18"/>
      <c r="Y84" s="42">
        <f t="shared" si="12"/>
        <v>4.4482010555160851</v>
      </c>
      <c r="AA84" s="5"/>
    </row>
    <row r="85" spans="1:27" x14ac:dyDescent="0.25">
      <c r="A85" s="18">
        <v>1959</v>
      </c>
      <c r="B85" s="18">
        <v>385</v>
      </c>
      <c r="C85" s="20">
        <v>245</v>
      </c>
      <c r="D85" s="22"/>
      <c r="E85" s="19"/>
      <c r="F85" s="19"/>
      <c r="G85" s="18"/>
      <c r="H85" s="18"/>
      <c r="I85" s="18"/>
      <c r="J85" s="18"/>
      <c r="K85" s="18"/>
      <c r="L85" s="18"/>
      <c r="M85" s="18">
        <v>3816</v>
      </c>
      <c r="N85" s="18">
        <v>3917</v>
      </c>
      <c r="O85" s="50">
        <f t="shared" si="10"/>
        <v>3917</v>
      </c>
      <c r="P85" s="18"/>
      <c r="Q85" s="20">
        <v>152.19166666666669</v>
      </c>
      <c r="R85" s="18"/>
      <c r="S85" s="19">
        <f t="shared" si="11"/>
        <v>6.2547868266530511</v>
      </c>
      <c r="T85" s="18"/>
      <c r="U85" s="18"/>
      <c r="V85" s="18"/>
      <c r="W85" s="18"/>
      <c r="X85" s="18"/>
      <c r="Y85" s="42">
        <f t="shared" si="12"/>
        <v>10.505794639977127</v>
      </c>
      <c r="AA85" s="5"/>
    </row>
    <row r="86" spans="1:27" x14ac:dyDescent="0.25">
      <c r="A86" s="18">
        <v>1960</v>
      </c>
      <c r="B86" s="18">
        <v>513</v>
      </c>
      <c r="C86" s="20">
        <v>313</v>
      </c>
      <c r="D86" s="22"/>
      <c r="E86" s="19"/>
      <c r="F86" s="19"/>
      <c r="G86" s="18"/>
      <c r="H86" s="18"/>
      <c r="I86" s="18"/>
      <c r="J86" s="18"/>
      <c r="K86" s="18"/>
      <c r="L86" s="18"/>
      <c r="M86" s="18">
        <v>4190</v>
      </c>
      <c r="N86" s="18">
        <v>4517</v>
      </c>
      <c r="O86" s="50">
        <f t="shared" si="10"/>
        <v>4517</v>
      </c>
      <c r="P86" s="18"/>
      <c r="Q86" s="20">
        <v>183.94166666666663</v>
      </c>
      <c r="R86" s="18"/>
      <c r="S86" s="19">
        <f t="shared" si="11"/>
        <v>6.9293779056896172</v>
      </c>
      <c r="T86" s="18"/>
      <c r="U86" s="18"/>
      <c r="V86" s="18"/>
      <c r="W86" s="18"/>
      <c r="X86" s="18"/>
      <c r="Y86" s="42">
        <f t="shared" si="12"/>
        <v>11.63886528470621</v>
      </c>
      <c r="AA86" s="5"/>
    </row>
    <row r="87" spans="1:27" x14ac:dyDescent="0.25">
      <c r="A87" s="18">
        <v>1961</v>
      </c>
      <c r="B87" s="18">
        <v>486</v>
      </c>
      <c r="C87" s="20">
        <v>479</v>
      </c>
      <c r="D87" s="22"/>
      <c r="E87" s="19"/>
      <c r="F87" s="19"/>
      <c r="G87" s="18"/>
      <c r="H87" s="18"/>
      <c r="I87" s="18"/>
      <c r="J87" s="18"/>
      <c r="K87" s="18"/>
      <c r="L87" s="18"/>
      <c r="M87" s="18">
        <v>4704</v>
      </c>
      <c r="N87" s="18">
        <v>5090</v>
      </c>
      <c r="O87" s="50">
        <f t="shared" si="10"/>
        <v>5090</v>
      </c>
      <c r="P87" s="18"/>
      <c r="Q87" s="20">
        <v>189.61666666666667</v>
      </c>
      <c r="R87" s="18"/>
      <c r="S87" s="19">
        <f t="shared" si="11"/>
        <v>9.4106090373280935</v>
      </c>
      <c r="T87" s="18"/>
      <c r="U87" s="18"/>
      <c r="V87" s="18"/>
      <c r="W87" s="18"/>
      <c r="X87" s="18"/>
      <c r="Y87" s="42">
        <f t="shared" si="12"/>
        <v>15.806442125572033</v>
      </c>
      <c r="AA87" s="5"/>
    </row>
    <row r="88" spans="1:27" x14ac:dyDescent="0.25">
      <c r="A88" s="18">
        <v>1962</v>
      </c>
      <c r="B88" s="18">
        <v>479</v>
      </c>
      <c r="C88" s="20">
        <v>302</v>
      </c>
      <c r="D88" s="22"/>
      <c r="E88" s="19"/>
      <c r="F88" s="19"/>
      <c r="G88" s="18"/>
      <c r="H88" s="18"/>
      <c r="I88" s="18"/>
      <c r="J88" s="18"/>
      <c r="K88" s="18"/>
      <c r="L88" s="18"/>
      <c r="M88" s="18">
        <v>4904</v>
      </c>
      <c r="N88" s="18">
        <v>5230</v>
      </c>
      <c r="O88" s="50">
        <f t="shared" si="10"/>
        <v>5230</v>
      </c>
      <c r="P88" s="18"/>
      <c r="Q88" s="20">
        <v>175.29166666666666</v>
      </c>
      <c r="R88" s="18"/>
      <c r="S88" s="19">
        <f t="shared" si="11"/>
        <v>5.7743785850860423</v>
      </c>
      <c r="T88" s="18"/>
      <c r="U88" s="18"/>
      <c r="V88" s="18"/>
      <c r="W88" s="18"/>
      <c r="X88" s="18"/>
      <c r="Y88" s="42">
        <f t="shared" si="12"/>
        <v>9.6988813959079909</v>
      </c>
      <c r="AA88" s="5"/>
    </row>
    <row r="89" spans="1:27" x14ac:dyDescent="0.25">
      <c r="A89" s="18">
        <v>1963</v>
      </c>
      <c r="B89" s="18">
        <v>583</v>
      </c>
      <c r="C89" s="20">
        <v>290</v>
      </c>
      <c r="D89" s="22"/>
      <c r="E89" s="19"/>
      <c r="F89" s="19"/>
      <c r="G89" s="18"/>
      <c r="H89" s="18"/>
      <c r="I89" s="18"/>
      <c r="J89" s="18"/>
      <c r="K89" s="18"/>
      <c r="L89" s="18"/>
      <c r="M89" s="18">
        <v>5144</v>
      </c>
      <c r="N89" s="18">
        <v>5630</v>
      </c>
      <c r="O89" s="50">
        <f t="shared" si="10"/>
        <v>5630</v>
      </c>
      <c r="P89" s="18"/>
      <c r="Q89" s="18"/>
      <c r="R89" s="18"/>
      <c r="S89" s="19">
        <f t="shared" si="11"/>
        <v>5.1509769094138544</v>
      </c>
      <c r="T89" s="18"/>
      <c r="U89" s="18"/>
      <c r="V89" s="18"/>
      <c r="W89" s="18"/>
      <c r="X89" s="18"/>
      <c r="Y89" s="42">
        <f t="shared" si="12"/>
        <v>8.6517905574286562</v>
      </c>
      <c r="AA89" s="5"/>
    </row>
    <row r="90" spans="1:27" x14ac:dyDescent="0.25">
      <c r="A90" s="18">
        <v>1964</v>
      </c>
      <c r="B90" s="18">
        <v>700</v>
      </c>
      <c r="C90" s="20">
        <v>432</v>
      </c>
      <c r="D90" s="22"/>
      <c r="E90" s="19"/>
      <c r="F90" s="19"/>
      <c r="G90" s="18"/>
      <c r="H90" s="18"/>
      <c r="I90" s="18"/>
      <c r="J90" s="19"/>
      <c r="K90" s="18"/>
      <c r="L90" s="18"/>
      <c r="M90" s="18">
        <v>6123</v>
      </c>
      <c r="N90" s="18">
        <v>6645</v>
      </c>
      <c r="O90" s="50">
        <f t="shared" si="10"/>
        <v>6645</v>
      </c>
      <c r="P90" s="18"/>
      <c r="Q90" s="18"/>
      <c r="R90" s="18"/>
      <c r="S90" s="19">
        <f t="shared" si="11"/>
        <v>6.5011286681715577</v>
      </c>
      <c r="T90" s="4"/>
      <c r="U90" s="4"/>
      <c r="V90" s="4"/>
      <c r="W90" s="18"/>
      <c r="X90" s="18"/>
      <c r="Y90" s="42">
        <f t="shared" si="12"/>
        <v>10.919560427677373</v>
      </c>
      <c r="AA90" s="5"/>
    </row>
    <row r="91" spans="1:27" x14ac:dyDescent="0.25">
      <c r="A91" s="18">
        <v>1965</v>
      </c>
      <c r="B91" s="18">
        <v>668</v>
      </c>
      <c r="C91" s="20">
        <v>440</v>
      </c>
      <c r="D91" s="22"/>
      <c r="E91" s="19"/>
      <c r="F91" s="19"/>
      <c r="G91" s="18"/>
      <c r="H91" s="18"/>
      <c r="I91" s="18"/>
      <c r="J91" s="19"/>
      <c r="K91" s="18"/>
      <c r="L91" s="18"/>
      <c r="M91" s="18">
        <v>6630</v>
      </c>
      <c r="N91" s="18">
        <v>7197</v>
      </c>
      <c r="O91" s="50">
        <f t="shared" si="10"/>
        <v>7197</v>
      </c>
      <c r="P91" s="18"/>
      <c r="Q91" s="18"/>
      <c r="R91" s="18"/>
      <c r="S91" s="19">
        <f t="shared" si="11"/>
        <v>6.113658468806447</v>
      </c>
      <c r="T91" s="18"/>
      <c r="U91" s="18"/>
      <c r="V91" s="18"/>
      <c r="W91" s="18"/>
      <c r="X91" s="18"/>
      <c r="Y91" s="42">
        <f t="shared" si="12"/>
        <v>10.268749703594059</v>
      </c>
      <c r="AA91" s="5"/>
    </row>
    <row r="92" spans="1:27" x14ac:dyDescent="0.25">
      <c r="A92" s="18">
        <v>1966</v>
      </c>
      <c r="B92" s="18">
        <v>572</v>
      </c>
      <c r="C92" s="20">
        <v>443</v>
      </c>
      <c r="D92" s="22"/>
      <c r="E92" s="19"/>
      <c r="F92" s="19"/>
      <c r="G92" s="18"/>
      <c r="H92" s="18"/>
      <c r="I92" s="18"/>
      <c r="J92" s="19"/>
      <c r="K92" s="18"/>
      <c r="L92" s="18"/>
      <c r="M92" s="18">
        <v>7063</v>
      </c>
      <c r="N92" s="18">
        <v>7687</v>
      </c>
      <c r="O92" s="50">
        <f t="shared" si="10"/>
        <v>7687</v>
      </c>
      <c r="P92" s="18"/>
      <c r="Q92" s="18"/>
      <c r="R92" s="18"/>
      <c r="S92" s="19">
        <f t="shared" si="11"/>
        <v>5.7629764537530894</v>
      </c>
      <c r="T92" s="18"/>
      <c r="U92" s="18"/>
      <c r="V92" s="18"/>
      <c r="W92" s="18"/>
      <c r="X92" s="18"/>
      <c r="Y92" s="42">
        <f t="shared" si="12"/>
        <v>9.6797299118427613</v>
      </c>
      <c r="AA92" s="5"/>
    </row>
    <row r="93" spans="1:27" x14ac:dyDescent="0.25">
      <c r="A93" s="18">
        <v>1967</v>
      </c>
      <c r="B93" s="18">
        <v>525</v>
      </c>
      <c r="C93" s="20">
        <v>756</v>
      </c>
      <c r="D93" s="22"/>
      <c r="E93" s="19"/>
      <c r="F93" s="19"/>
      <c r="G93" s="18"/>
      <c r="H93" s="18"/>
      <c r="I93" s="18"/>
      <c r="J93" s="19"/>
      <c r="K93" s="18"/>
      <c r="L93" s="18"/>
      <c r="M93" s="18">
        <v>7708</v>
      </c>
      <c r="N93" s="18">
        <v>8336</v>
      </c>
      <c r="O93" s="50">
        <f t="shared" si="10"/>
        <v>8336</v>
      </c>
      <c r="P93" s="18"/>
      <c r="Q93" s="18"/>
      <c r="R93" s="18"/>
      <c r="S93" s="19">
        <f t="shared" si="11"/>
        <v>9.0690978886756248</v>
      </c>
      <c r="T93" s="18"/>
      <c r="U93" s="18"/>
      <c r="V93" s="18"/>
      <c r="W93" s="18"/>
      <c r="X93" s="18"/>
      <c r="Y93" s="42">
        <f t="shared" si="12"/>
        <v>15.23282609445217</v>
      </c>
      <c r="AA93" s="5"/>
    </row>
    <row r="94" spans="1:27" x14ac:dyDescent="0.25">
      <c r="A94" s="18">
        <v>1968</v>
      </c>
      <c r="B94" s="18">
        <v>631</v>
      </c>
      <c r="C94" s="20">
        <v>1666</v>
      </c>
      <c r="D94" s="22"/>
      <c r="E94" s="19"/>
      <c r="F94" s="19"/>
      <c r="G94" s="18"/>
      <c r="H94" s="18"/>
      <c r="I94" s="18"/>
      <c r="J94" s="19"/>
      <c r="K94" s="18"/>
      <c r="L94" s="18"/>
      <c r="M94" s="18">
        <v>8506</v>
      </c>
      <c r="N94" s="18">
        <v>9548</v>
      </c>
      <c r="O94" s="50">
        <f t="shared" si="10"/>
        <v>9548</v>
      </c>
      <c r="P94" s="18"/>
      <c r="Q94" s="18"/>
      <c r="R94" s="18"/>
      <c r="S94" s="19">
        <f t="shared" si="11"/>
        <v>17.448680351906159</v>
      </c>
      <c r="T94" s="18"/>
      <c r="U94" s="19">
        <f>AVERAGE(U96:U107)</f>
        <v>2.1528057993226133</v>
      </c>
      <c r="V94" s="18"/>
      <c r="W94" s="18"/>
      <c r="X94" s="18"/>
      <c r="Y94" s="42">
        <f t="shared" si="12"/>
        <v>29.307514004249558</v>
      </c>
      <c r="AA94" s="5"/>
    </row>
    <row r="95" spans="1:27" x14ac:dyDescent="0.25">
      <c r="A95" s="18">
        <v>1969</v>
      </c>
      <c r="B95" s="18">
        <v>478</v>
      </c>
      <c r="C95" s="20">
        <v>716</v>
      </c>
      <c r="D95" s="22"/>
      <c r="E95" s="19"/>
      <c r="F95" s="19"/>
      <c r="G95" s="18">
        <v>846</v>
      </c>
      <c r="H95" s="18">
        <v>1069</v>
      </c>
      <c r="I95" s="18"/>
      <c r="J95" s="19"/>
      <c r="K95" s="18"/>
      <c r="L95" s="18"/>
      <c r="M95" s="18">
        <v>8832</v>
      </c>
      <c r="N95" s="18">
        <v>10176</v>
      </c>
      <c r="O95" s="50">
        <f t="shared" si="10"/>
        <v>10176</v>
      </c>
      <c r="P95" s="18"/>
      <c r="Q95" s="18"/>
      <c r="R95" s="18"/>
      <c r="S95" s="19">
        <f t="shared" si="11"/>
        <v>7.0361635220125782</v>
      </c>
      <c r="T95" s="18"/>
      <c r="U95" s="19"/>
      <c r="V95" s="18"/>
      <c r="W95" s="18"/>
      <c r="X95" s="18"/>
      <c r="Y95" s="42">
        <f>S95/S$96*Y$96</f>
        <v>11.818226754039088</v>
      </c>
      <c r="AA95" s="5"/>
    </row>
    <row r="96" spans="1:27" x14ac:dyDescent="0.25">
      <c r="A96" s="18">
        <v>1970</v>
      </c>
      <c r="B96" s="18">
        <v>426</v>
      </c>
      <c r="C96" s="20">
        <v>668</v>
      </c>
      <c r="D96" s="22"/>
      <c r="E96" s="19"/>
      <c r="F96" s="19"/>
      <c r="G96" s="18">
        <v>793</v>
      </c>
      <c r="H96" s="45">
        <v>1122</v>
      </c>
      <c r="I96" s="18"/>
      <c r="J96" s="19"/>
      <c r="K96" s="18"/>
      <c r="L96" s="18"/>
      <c r="M96" s="18">
        <v>9736</v>
      </c>
      <c r="N96" s="18">
        <v>12299</v>
      </c>
      <c r="O96" s="50">
        <f t="shared" si="10"/>
        <v>12299</v>
      </c>
      <c r="P96" s="18"/>
      <c r="Q96" s="18"/>
      <c r="R96" s="18"/>
      <c r="S96" s="19">
        <f t="shared" si="11"/>
        <v>5.4313358809659329</v>
      </c>
      <c r="T96" s="18"/>
      <c r="U96" s="19">
        <f t="shared" ref="U96:U107" si="13">W96/S96</f>
        <v>1.6796407185628739</v>
      </c>
      <c r="V96" s="18"/>
      <c r="W96" s="19">
        <f t="shared" ref="W96:W111" si="14">(H96/$O96)*100</f>
        <v>9.1226929018619387</v>
      </c>
      <c r="X96" s="18"/>
      <c r="Y96" s="46">
        <f>W96</f>
        <v>9.1226929018619387</v>
      </c>
      <c r="AA96" s="5"/>
    </row>
    <row r="97" spans="1:27" x14ac:dyDescent="0.25">
      <c r="A97" s="18">
        <v>1971</v>
      </c>
      <c r="B97" s="18">
        <v>424</v>
      </c>
      <c r="C97" s="20">
        <v>372</v>
      </c>
      <c r="D97" s="22"/>
      <c r="E97" s="19"/>
      <c r="F97" s="19"/>
      <c r="G97" s="18">
        <v>884</v>
      </c>
      <c r="H97" s="45">
        <v>911</v>
      </c>
      <c r="I97" s="18"/>
      <c r="J97" s="19"/>
      <c r="K97" s="18"/>
      <c r="L97" s="18"/>
      <c r="M97" s="18">
        <v>10894</v>
      </c>
      <c r="N97" s="18">
        <v>13829</v>
      </c>
      <c r="O97" s="50">
        <f t="shared" si="10"/>
        <v>13829</v>
      </c>
      <c r="P97" s="18"/>
      <c r="Q97" s="18"/>
      <c r="R97" s="18"/>
      <c r="S97" s="19">
        <f t="shared" si="11"/>
        <v>2.689999276881915</v>
      </c>
      <c r="T97" s="18"/>
      <c r="U97" s="19">
        <f t="shared" si="13"/>
        <v>2.4489247311827955</v>
      </c>
      <c r="V97" s="18"/>
      <c r="W97" s="19">
        <f t="shared" si="14"/>
        <v>6.5876057560199586</v>
      </c>
      <c r="X97" s="18"/>
      <c r="Y97" s="46">
        <f t="shared" ref="Y97:Y143" si="15">W97</f>
        <v>6.5876057560199586</v>
      </c>
      <c r="AA97" s="5"/>
    </row>
    <row r="98" spans="1:27" x14ac:dyDescent="0.25">
      <c r="A98" s="18">
        <v>1972</v>
      </c>
      <c r="B98" s="18">
        <v>576</v>
      </c>
      <c r="C98" s="20">
        <v>1292</v>
      </c>
      <c r="D98" s="22"/>
      <c r="E98" s="19"/>
      <c r="F98" s="19"/>
      <c r="G98" s="18">
        <v>1210</v>
      </c>
      <c r="H98" s="45">
        <v>2532</v>
      </c>
      <c r="I98" s="18"/>
      <c r="J98" s="19"/>
      <c r="K98" s="18"/>
      <c r="L98" s="18"/>
      <c r="M98" s="18">
        <v>11940</v>
      </c>
      <c r="N98" s="18">
        <v>15446</v>
      </c>
      <c r="O98" s="50">
        <f t="shared" si="10"/>
        <v>15446</v>
      </c>
      <c r="P98" s="18"/>
      <c r="Q98" s="18"/>
      <c r="R98" s="18"/>
      <c r="S98" s="19">
        <f t="shared" si="11"/>
        <v>8.3646251456687821</v>
      </c>
      <c r="T98" s="18"/>
      <c r="U98" s="19">
        <f t="shared" si="13"/>
        <v>1.9597523219814244</v>
      </c>
      <c r="V98" s="18"/>
      <c r="W98" s="19">
        <f t="shared" si="14"/>
        <v>16.392593551728606</v>
      </c>
      <c r="X98" s="18"/>
      <c r="Y98" s="46">
        <f t="shared" si="15"/>
        <v>16.392593551728606</v>
      </c>
      <c r="AA98" s="5"/>
    </row>
    <row r="99" spans="1:27" x14ac:dyDescent="0.25">
      <c r="A99" s="18">
        <v>1973</v>
      </c>
      <c r="B99" s="18">
        <v>620</v>
      </c>
      <c r="C99" s="20">
        <v>462</v>
      </c>
      <c r="D99" s="22"/>
      <c r="E99" s="19"/>
      <c r="F99" s="19"/>
      <c r="G99" s="18">
        <v>1205</v>
      </c>
      <c r="H99" s="45">
        <v>1304</v>
      </c>
      <c r="I99" s="18"/>
      <c r="J99" s="19"/>
      <c r="K99" s="18"/>
      <c r="L99" s="18"/>
      <c r="M99" s="18">
        <v>14726</v>
      </c>
      <c r="N99" s="18">
        <v>18647</v>
      </c>
      <c r="O99" s="50">
        <f t="shared" si="10"/>
        <v>18647</v>
      </c>
      <c r="P99" s="18"/>
      <c r="Q99" s="18"/>
      <c r="R99" s="18"/>
      <c r="S99" s="19">
        <f t="shared" si="11"/>
        <v>2.4776103394647935</v>
      </c>
      <c r="T99" s="18"/>
      <c r="U99" s="19">
        <f t="shared" si="13"/>
        <v>2.8225108225108224</v>
      </c>
      <c r="V99" s="18"/>
      <c r="W99" s="19">
        <f t="shared" si="14"/>
        <v>6.9930819971040918</v>
      </c>
      <c r="X99" s="18"/>
      <c r="Y99" s="46">
        <f t="shared" si="15"/>
        <v>6.9930819971040918</v>
      </c>
      <c r="AA99" s="5"/>
    </row>
    <row r="100" spans="1:27" x14ac:dyDescent="0.25">
      <c r="A100" s="18">
        <v>1974</v>
      </c>
      <c r="B100" s="18">
        <v>265</v>
      </c>
      <c r="C100" s="20">
        <v>202</v>
      </c>
      <c r="D100" s="22"/>
      <c r="E100" s="19"/>
      <c r="F100" s="19"/>
      <c r="G100" s="18">
        <v>504</v>
      </c>
      <c r="H100" s="45">
        <v>508</v>
      </c>
      <c r="I100" s="18"/>
      <c r="J100" s="19"/>
      <c r="K100" s="18"/>
      <c r="L100" s="18"/>
      <c r="M100" s="18">
        <v>17497</v>
      </c>
      <c r="N100" s="18">
        <v>21114</v>
      </c>
      <c r="O100" s="50">
        <f t="shared" si="10"/>
        <v>21114</v>
      </c>
      <c r="P100" s="18"/>
      <c r="Q100" s="18"/>
      <c r="R100" s="18"/>
      <c r="S100" s="19">
        <f t="shared" si="11"/>
        <v>0.95671118689021495</v>
      </c>
      <c r="T100" s="18"/>
      <c r="U100" s="19">
        <f t="shared" si="13"/>
        <v>2.5148514851485149</v>
      </c>
      <c r="V100" s="18"/>
      <c r="W100" s="19">
        <f t="shared" si="14"/>
        <v>2.4059865492090555</v>
      </c>
      <c r="X100" s="18"/>
      <c r="Y100" s="46">
        <f t="shared" si="15"/>
        <v>2.4059865492090555</v>
      </c>
      <c r="AA100" s="5"/>
    </row>
    <row r="101" spans="1:27" x14ac:dyDescent="0.25">
      <c r="A101" s="18">
        <v>1975</v>
      </c>
      <c r="B101" s="18">
        <v>164</v>
      </c>
      <c r="C101" s="20">
        <v>168</v>
      </c>
      <c r="D101" s="22"/>
      <c r="E101" s="19"/>
      <c r="F101" s="19"/>
      <c r="G101" s="18">
        <v>315</v>
      </c>
      <c r="H101" s="45">
        <v>291</v>
      </c>
      <c r="I101" s="18"/>
      <c r="J101" s="19"/>
      <c r="K101" s="18"/>
      <c r="L101" s="18"/>
      <c r="M101" s="18">
        <v>21035</v>
      </c>
      <c r="N101" s="18">
        <v>23618</v>
      </c>
      <c r="O101" s="50">
        <f t="shared" si="10"/>
        <v>23618</v>
      </c>
      <c r="P101" s="18"/>
      <c r="Q101" s="18"/>
      <c r="R101" s="18"/>
      <c r="S101" s="19">
        <f t="shared" si="11"/>
        <v>0.71132187314759932</v>
      </c>
      <c r="T101" s="18"/>
      <c r="U101" s="19">
        <f t="shared" si="13"/>
        <v>1.732142857142857</v>
      </c>
      <c r="V101" s="18"/>
      <c r="W101" s="19">
        <f t="shared" si="14"/>
        <v>1.2321111017020916</v>
      </c>
      <c r="X101" s="18"/>
      <c r="Y101" s="46">
        <f t="shared" si="15"/>
        <v>1.2321111017020916</v>
      </c>
      <c r="AA101" s="5"/>
    </row>
    <row r="102" spans="1:27" x14ac:dyDescent="0.25">
      <c r="A102" s="18">
        <v>1976</v>
      </c>
      <c r="B102" s="18">
        <v>192</v>
      </c>
      <c r="C102" s="20">
        <v>220</v>
      </c>
      <c r="D102" s="22"/>
      <c r="E102" s="19"/>
      <c r="F102" s="19"/>
      <c r="G102" s="18">
        <v>353</v>
      </c>
      <c r="H102" s="45">
        <v>448</v>
      </c>
      <c r="I102" s="18"/>
      <c r="J102" s="19"/>
      <c r="K102" s="18"/>
      <c r="L102" s="18"/>
      <c r="M102" s="18">
        <v>24504</v>
      </c>
      <c r="N102" s="18">
        <v>27076</v>
      </c>
      <c r="O102" s="50">
        <f t="shared" si="10"/>
        <v>27076</v>
      </c>
      <c r="P102" s="18"/>
      <c r="Q102" s="18"/>
      <c r="R102" s="18"/>
      <c r="S102" s="19">
        <f t="shared" si="11"/>
        <v>0.81252769980794792</v>
      </c>
      <c r="T102" s="18"/>
      <c r="U102" s="19">
        <f t="shared" si="13"/>
        <v>2.0363636363636366</v>
      </c>
      <c r="V102" s="18"/>
      <c r="W102" s="19">
        <f t="shared" si="14"/>
        <v>1.6546018614270943</v>
      </c>
      <c r="X102" s="18"/>
      <c r="Y102" s="46">
        <f t="shared" si="15"/>
        <v>1.6546018614270943</v>
      </c>
      <c r="AA102" s="5"/>
    </row>
    <row r="103" spans="1:27" x14ac:dyDescent="0.25">
      <c r="A103" s="18">
        <v>1977</v>
      </c>
      <c r="B103" s="18">
        <v>270</v>
      </c>
      <c r="C103" s="20">
        <v>483</v>
      </c>
      <c r="D103" s="22"/>
      <c r="E103" s="19"/>
      <c r="F103" s="19"/>
      <c r="G103" s="18">
        <v>481</v>
      </c>
      <c r="H103" s="45">
        <v>824</v>
      </c>
      <c r="I103" s="18"/>
      <c r="J103" s="19"/>
      <c r="K103" s="18"/>
      <c r="L103" s="18"/>
      <c r="M103" s="18">
        <v>27036</v>
      </c>
      <c r="N103" s="18">
        <v>30886</v>
      </c>
      <c r="O103" s="50">
        <f t="shared" si="10"/>
        <v>30886</v>
      </c>
      <c r="P103" s="18"/>
      <c r="Q103" s="18"/>
      <c r="R103" s="18"/>
      <c r="S103" s="19">
        <f t="shared" si="11"/>
        <v>1.5638153208573462</v>
      </c>
      <c r="T103" s="18"/>
      <c r="U103" s="19">
        <f t="shared" si="13"/>
        <v>1.7060041407867494</v>
      </c>
      <c r="V103" s="18"/>
      <c r="W103" s="19">
        <f t="shared" si="14"/>
        <v>2.6678754128083919</v>
      </c>
      <c r="X103" s="18"/>
      <c r="Y103" s="46">
        <f t="shared" si="15"/>
        <v>2.6678754128083919</v>
      </c>
      <c r="AA103" s="5"/>
    </row>
    <row r="104" spans="1:27" x14ac:dyDescent="0.25">
      <c r="A104" s="18">
        <v>1978</v>
      </c>
      <c r="B104" s="18">
        <v>275</v>
      </c>
      <c r="C104" s="20">
        <v>543</v>
      </c>
      <c r="D104" s="22"/>
      <c r="E104" s="19"/>
      <c r="F104" s="19"/>
      <c r="G104" s="18">
        <v>567</v>
      </c>
      <c r="H104" s="45">
        <v>1140</v>
      </c>
      <c r="I104" s="18"/>
      <c r="J104" s="19"/>
      <c r="K104" s="18"/>
      <c r="L104" s="18"/>
      <c r="M104" s="18">
        <v>31060</v>
      </c>
      <c r="N104" s="18">
        <v>37062</v>
      </c>
      <c r="O104" s="50">
        <f t="shared" si="10"/>
        <v>37062</v>
      </c>
      <c r="P104" s="18"/>
      <c r="Q104" s="18"/>
      <c r="R104" s="18"/>
      <c r="S104" s="19">
        <f t="shared" si="11"/>
        <v>1.4651125141654524</v>
      </c>
      <c r="T104" s="18"/>
      <c r="U104" s="19">
        <f t="shared" si="13"/>
        <v>2.0994475138121547</v>
      </c>
      <c r="V104" s="18"/>
      <c r="W104" s="19">
        <f t="shared" si="14"/>
        <v>3.0759268253197343</v>
      </c>
      <c r="X104" s="18"/>
      <c r="Y104" s="46">
        <f t="shared" si="15"/>
        <v>3.0759268253197343</v>
      </c>
      <c r="AA104" s="5"/>
    </row>
    <row r="105" spans="1:27" x14ac:dyDescent="0.25">
      <c r="A105" s="18">
        <v>1979</v>
      </c>
      <c r="B105" s="18">
        <v>229</v>
      </c>
      <c r="C105" s="20">
        <v>813</v>
      </c>
      <c r="D105" s="22"/>
      <c r="E105" s="19"/>
      <c r="F105" s="19"/>
      <c r="G105" s="18">
        <v>534</v>
      </c>
      <c r="H105" s="45">
        <v>1656</v>
      </c>
      <c r="I105" s="18"/>
      <c r="J105" s="19"/>
      <c r="K105" s="18"/>
      <c r="L105" s="18"/>
      <c r="M105" s="18">
        <v>36855</v>
      </c>
      <c r="N105" s="18">
        <v>46007</v>
      </c>
      <c r="O105" s="50">
        <f t="shared" si="10"/>
        <v>46007</v>
      </c>
      <c r="P105" s="18"/>
      <c r="Q105" s="18"/>
      <c r="R105" s="18"/>
      <c r="S105" s="19">
        <f t="shared" si="11"/>
        <v>1.7671223944182406</v>
      </c>
      <c r="T105" s="18"/>
      <c r="U105" s="19">
        <f t="shared" si="13"/>
        <v>2.03690036900369</v>
      </c>
      <c r="V105" s="18"/>
      <c r="W105" s="19">
        <f t="shared" si="14"/>
        <v>3.5994522572651988</v>
      </c>
      <c r="X105" s="18"/>
      <c r="Y105" s="46">
        <f t="shared" si="15"/>
        <v>3.5994522572651988</v>
      </c>
      <c r="AA105" s="5"/>
    </row>
    <row r="106" spans="1:27" x14ac:dyDescent="0.25">
      <c r="A106" s="18">
        <v>1980</v>
      </c>
      <c r="B106" s="18">
        <v>215</v>
      </c>
      <c r="C106" s="20">
        <v>559</v>
      </c>
      <c r="D106" s="22"/>
      <c r="E106" s="19"/>
      <c r="F106" s="19"/>
      <c r="G106" s="18">
        <v>469</v>
      </c>
      <c r="H106" s="45">
        <v>1475</v>
      </c>
      <c r="I106" s="18"/>
      <c r="J106" s="19"/>
      <c r="K106" s="18"/>
      <c r="L106" s="18"/>
      <c r="M106" s="18">
        <v>41588</v>
      </c>
      <c r="N106" s="18">
        <v>52043</v>
      </c>
      <c r="O106" s="50">
        <f t="shared" si="10"/>
        <v>52043</v>
      </c>
      <c r="P106" s="18"/>
      <c r="Q106" s="18"/>
      <c r="R106" s="18"/>
      <c r="S106" s="19">
        <f t="shared" si="11"/>
        <v>1.0741117921718579</v>
      </c>
      <c r="T106" s="18"/>
      <c r="U106" s="19">
        <f t="shared" si="13"/>
        <v>2.6386404293381038</v>
      </c>
      <c r="V106" s="18"/>
      <c r="W106" s="19">
        <f t="shared" si="14"/>
        <v>2.8341948004534712</v>
      </c>
      <c r="X106" s="18"/>
      <c r="Y106" s="46">
        <f t="shared" si="15"/>
        <v>2.8341948004534712</v>
      </c>
      <c r="AA106" s="5"/>
    </row>
    <row r="107" spans="1:27" x14ac:dyDescent="0.25">
      <c r="A107" s="18">
        <v>1981</v>
      </c>
      <c r="B107" s="18">
        <v>235</v>
      </c>
      <c r="C107" s="20">
        <v>530</v>
      </c>
      <c r="D107" s="22"/>
      <c r="E107" s="19"/>
      <c r="F107" s="19"/>
      <c r="G107" s="18">
        <v>452</v>
      </c>
      <c r="H107" s="45">
        <v>1144</v>
      </c>
      <c r="I107" s="18"/>
      <c r="J107" s="19"/>
      <c r="K107" s="18"/>
      <c r="L107" s="18"/>
      <c r="M107" s="18"/>
      <c r="N107" s="18">
        <v>54178</v>
      </c>
      <c r="O107" s="50">
        <f t="shared" si="10"/>
        <v>54178</v>
      </c>
      <c r="P107" s="18"/>
      <c r="Q107" s="18"/>
      <c r="R107" s="18"/>
      <c r="S107" s="19">
        <f t="shared" si="11"/>
        <v>0.9782568570268374</v>
      </c>
      <c r="T107" s="18"/>
      <c r="U107" s="19">
        <f t="shared" si="13"/>
        <v>2.1584905660377358</v>
      </c>
      <c r="V107" s="18"/>
      <c r="W107" s="19">
        <f t="shared" si="14"/>
        <v>2.1115581970541548</v>
      </c>
      <c r="X107" s="18"/>
      <c r="Y107" s="46">
        <f t="shared" si="15"/>
        <v>2.1115581970541548</v>
      </c>
      <c r="AA107" s="5"/>
    </row>
    <row r="108" spans="1:27" x14ac:dyDescent="0.25">
      <c r="A108" s="18">
        <v>1982</v>
      </c>
      <c r="B108" s="18"/>
      <c r="C108" s="18"/>
      <c r="D108" s="47"/>
      <c r="E108" s="18"/>
      <c r="F108" s="18"/>
      <c r="G108" s="18">
        <v>463</v>
      </c>
      <c r="H108" s="45">
        <v>2206</v>
      </c>
      <c r="I108" s="18"/>
      <c r="J108" s="18"/>
      <c r="K108" s="18"/>
      <c r="L108" s="18"/>
      <c r="M108" s="18"/>
      <c r="N108" s="18">
        <v>59421</v>
      </c>
      <c r="O108" s="50">
        <f t="shared" si="10"/>
        <v>59421</v>
      </c>
      <c r="P108" s="18"/>
      <c r="Q108" s="18"/>
      <c r="R108" s="18"/>
      <c r="S108" s="19"/>
      <c r="T108" s="18"/>
      <c r="U108" s="18"/>
      <c r="V108" s="18"/>
      <c r="W108" s="19">
        <f t="shared" si="14"/>
        <v>3.7124922165564365</v>
      </c>
      <c r="X108" s="18"/>
      <c r="Y108" s="46">
        <f t="shared" si="15"/>
        <v>3.7124922165564365</v>
      </c>
      <c r="AA108" s="5"/>
    </row>
    <row r="109" spans="1:27" x14ac:dyDescent="0.25">
      <c r="A109" s="18">
        <v>1983</v>
      </c>
      <c r="B109" s="18"/>
      <c r="C109" s="18"/>
      <c r="D109" s="47"/>
      <c r="E109" s="18"/>
      <c r="F109" s="18"/>
      <c r="G109" s="18">
        <v>447</v>
      </c>
      <c r="H109" s="45">
        <v>2343</v>
      </c>
      <c r="I109" s="18"/>
      <c r="J109" s="18"/>
      <c r="K109" s="18"/>
      <c r="L109" s="18"/>
      <c r="M109" s="18"/>
      <c r="N109" s="18">
        <v>65436</v>
      </c>
      <c r="O109" s="50">
        <f t="shared" si="10"/>
        <v>65436</v>
      </c>
      <c r="P109" s="18"/>
      <c r="Q109" s="18"/>
      <c r="R109" s="18"/>
      <c r="S109" s="19"/>
      <c r="T109" s="18"/>
      <c r="U109" s="18"/>
      <c r="V109" s="18"/>
      <c r="W109" s="19">
        <f t="shared" si="14"/>
        <v>3.5805978360535486</v>
      </c>
      <c r="X109" s="18"/>
      <c r="Y109" s="46">
        <f t="shared" si="15"/>
        <v>3.5805978360535486</v>
      </c>
      <c r="AA109" s="5"/>
    </row>
    <row r="110" spans="1:27" x14ac:dyDescent="0.25">
      <c r="A110" s="18">
        <v>1984</v>
      </c>
      <c r="B110" s="18"/>
      <c r="C110" s="18"/>
      <c r="D110" s="47"/>
      <c r="E110" s="18"/>
      <c r="F110" s="18"/>
      <c r="G110" s="18">
        <v>568</v>
      </c>
      <c r="H110" s="45">
        <v>5474</v>
      </c>
      <c r="I110" s="18"/>
      <c r="J110" s="18"/>
      <c r="K110" s="18"/>
      <c r="L110" s="18"/>
      <c r="M110" s="18"/>
      <c r="N110" s="18">
        <v>74255</v>
      </c>
      <c r="O110" s="50">
        <f t="shared" si="10"/>
        <v>74255</v>
      </c>
      <c r="P110" s="18"/>
      <c r="Q110" s="18"/>
      <c r="R110" s="18"/>
      <c r="S110" s="19"/>
      <c r="T110" s="18"/>
      <c r="U110" s="18"/>
      <c r="V110" s="18"/>
      <c r="W110" s="19">
        <f t="shared" si="14"/>
        <v>7.3718941485421849</v>
      </c>
      <c r="X110" s="18"/>
      <c r="Y110" s="46">
        <f t="shared" si="15"/>
        <v>7.3718941485421849</v>
      </c>
      <c r="AA110" s="5"/>
    </row>
    <row r="111" spans="1:27" x14ac:dyDescent="0.25">
      <c r="A111" s="18">
        <v>1985</v>
      </c>
      <c r="B111" s="18"/>
      <c r="C111" s="18"/>
      <c r="D111" s="47"/>
      <c r="E111" s="18"/>
      <c r="F111" s="18"/>
      <c r="G111" s="18">
        <v>474</v>
      </c>
      <c r="H111" s="45">
        <v>7090</v>
      </c>
      <c r="I111" s="18"/>
      <c r="J111" s="18"/>
      <c r="K111" s="18"/>
      <c r="L111" s="18"/>
      <c r="M111" s="18"/>
      <c r="N111" s="18">
        <v>82317</v>
      </c>
      <c r="O111" s="50">
        <f t="shared" si="10"/>
        <v>82317</v>
      </c>
      <c r="P111" s="18"/>
      <c r="Q111" s="18"/>
      <c r="R111" s="18"/>
      <c r="S111" s="19"/>
      <c r="T111" s="18"/>
      <c r="U111" s="18"/>
      <c r="V111" s="18"/>
      <c r="W111" s="19">
        <f t="shared" si="14"/>
        <v>8.6130446930767643</v>
      </c>
      <c r="X111" s="18"/>
      <c r="Y111" s="46">
        <f t="shared" si="15"/>
        <v>8.6130446930767643</v>
      </c>
      <c r="AA111" s="5"/>
    </row>
    <row r="112" spans="1:27" x14ac:dyDescent="0.25">
      <c r="A112" s="18">
        <v>1986</v>
      </c>
      <c r="B112" s="18"/>
      <c r="C112" s="18"/>
      <c r="D112" s="47"/>
      <c r="E112" s="18"/>
      <c r="F112" s="18"/>
      <c r="G112" s="18">
        <v>842</v>
      </c>
      <c r="H112" s="45">
        <v>15370</v>
      </c>
      <c r="I112" s="18">
        <v>54</v>
      </c>
      <c r="J112" s="45">
        <v>1552</v>
      </c>
      <c r="K112" s="18"/>
      <c r="L112" s="18"/>
      <c r="M112" s="18"/>
      <c r="N112" s="18">
        <v>88348</v>
      </c>
      <c r="O112" s="50">
        <f t="shared" si="10"/>
        <v>88348</v>
      </c>
      <c r="P112" s="18"/>
      <c r="Q112" s="18"/>
      <c r="R112" s="18"/>
      <c r="S112" s="19"/>
      <c r="T112" s="18"/>
      <c r="U112" s="18"/>
      <c r="V112" s="18"/>
      <c r="W112" s="19">
        <f t="shared" ref="W112:W143" si="16">((H112+J112)/$O112)*100</f>
        <v>19.153800878344729</v>
      </c>
      <c r="X112" s="18"/>
      <c r="Y112" s="46">
        <f t="shared" si="15"/>
        <v>19.153800878344729</v>
      </c>
      <c r="AA112" s="5"/>
    </row>
    <row r="113" spans="1:27" x14ac:dyDescent="0.25">
      <c r="A113" s="18">
        <v>1987</v>
      </c>
      <c r="B113" s="18"/>
      <c r="C113" s="18"/>
      <c r="D113" s="47"/>
      <c r="E113" s="18"/>
      <c r="F113" s="18"/>
      <c r="G113" s="18">
        <v>1528</v>
      </c>
      <c r="H113" s="45">
        <v>16539</v>
      </c>
      <c r="I113" s="18">
        <v>61</v>
      </c>
      <c r="J113" s="45">
        <v>2701</v>
      </c>
      <c r="K113" s="18"/>
      <c r="L113" s="18"/>
      <c r="M113" s="18"/>
      <c r="N113" s="18">
        <v>104632</v>
      </c>
      <c r="O113" s="50">
        <f t="shared" si="10"/>
        <v>104632</v>
      </c>
      <c r="P113" s="18"/>
      <c r="Q113" s="18"/>
      <c r="R113" s="18"/>
      <c r="S113" s="19"/>
      <c r="T113" s="18"/>
      <c r="U113" s="18"/>
      <c r="V113" s="18"/>
      <c r="W113" s="19">
        <f t="shared" si="16"/>
        <v>18.388255982873307</v>
      </c>
      <c r="X113" s="18"/>
      <c r="Y113" s="46">
        <f t="shared" si="15"/>
        <v>18.388255982873307</v>
      </c>
      <c r="AA113" s="5"/>
    </row>
    <row r="114" spans="1:27" x14ac:dyDescent="0.25">
      <c r="A114" s="18">
        <v>1988</v>
      </c>
      <c r="B114" s="18"/>
      <c r="C114" s="18"/>
      <c r="D114" s="47"/>
      <c r="E114" s="18"/>
      <c r="F114" s="18"/>
      <c r="G114" s="18">
        <v>1499</v>
      </c>
      <c r="H114" s="45">
        <v>22839</v>
      </c>
      <c r="I114" s="18">
        <v>99</v>
      </c>
      <c r="J114" s="45">
        <v>5690</v>
      </c>
      <c r="K114" s="18"/>
      <c r="L114" s="18"/>
      <c r="M114" s="18"/>
      <c r="N114" s="18">
        <v>126593</v>
      </c>
      <c r="O114" s="50">
        <f t="shared" si="10"/>
        <v>126593</v>
      </c>
      <c r="P114" s="18"/>
      <c r="Q114" s="18"/>
      <c r="R114" s="18"/>
      <c r="S114" s="18"/>
      <c r="T114" s="18"/>
      <c r="U114" s="18"/>
      <c r="V114" s="18"/>
      <c r="W114" s="19">
        <f t="shared" si="16"/>
        <v>22.536001200698301</v>
      </c>
      <c r="X114" s="18"/>
      <c r="Y114" s="46">
        <f t="shared" si="15"/>
        <v>22.536001200698301</v>
      </c>
      <c r="AA114" s="5"/>
    </row>
    <row r="115" spans="1:27" x14ac:dyDescent="0.25">
      <c r="A115" s="18">
        <v>1989</v>
      </c>
      <c r="B115" s="18"/>
      <c r="C115" s="18"/>
      <c r="D115" s="47"/>
      <c r="E115" s="18"/>
      <c r="F115" s="18"/>
      <c r="G115" s="18">
        <v>1337</v>
      </c>
      <c r="H115" s="45">
        <v>27250</v>
      </c>
      <c r="I115" s="18">
        <v>168</v>
      </c>
      <c r="J115" s="45">
        <v>12130</v>
      </c>
      <c r="K115" s="18"/>
      <c r="L115" s="18"/>
      <c r="M115" s="18"/>
      <c r="N115" s="18">
        <v>148884</v>
      </c>
      <c r="O115" s="50">
        <f t="shared" si="10"/>
        <v>148884</v>
      </c>
      <c r="P115" s="18"/>
      <c r="Q115" s="18"/>
      <c r="R115" s="18"/>
      <c r="S115" s="18"/>
      <c r="T115" s="18"/>
      <c r="U115" s="18"/>
      <c r="V115" s="18"/>
      <c r="W115" s="19">
        <f t="shared" si="16"/>
        <v>26.450122242819912</v>
      </c>
      <c r="X115" s="18"/>
      <c r="Y115" s="46">
        <f t="shared" si="15"/>
        <v>26.450122242819912</v>
      </c>
      <c r="AA115" s="5"/>
    </row>
    <row r="116" spans="1:27" x14ac:dyDescent="0.25">
      <c r="A116" s="18">
        <v>1990</v>
      </c>
      <c r="B116" s="18"/>
      <c r="C116" s="18"/>
      <c r="D116" s="47"/>
      <c r="E116" s="18"/>
      <c r="F116" s="18"/>
      <c r="G116" s="18">
        <v>779</v>
      </c>
      <c r="H116" s="45">
        <v>8329</v>
      </c>
      <c r="I116" s="18">
        <v>143</v>
      </c>
      <c r="J116" s="45">
        <v>10958</v>
      </c>
      <c r="K116" s="18"/>
      <c r="L116" s="18"/>
      <c r="M116" s="18"/>
      <c r="N116" s="18">
        <v>156632</v>
      </c>
      <c r="O116" s="50">
        <f t="shared" si="10"/>
        <v>156632</v>
      </c>
      <c r="P116" s="18"/>
      <c r="Q116" s="18"/>
      <c r="R116" s="18"/>
      <c r="S116" s="18"/>
      <c r="T116" s="18"/>
      <c r="U116" s="18"/>
      <c r="V116" s="18"/>
      <c r="W116" s="19">
        <f t="shared" si="16"/>
        <v>12.313575769957607</v>
      </c>
      <c r="X116" s="18"/>
      <c r="Y116" s="46">
        <f t="shared" si="15"/>
        <v>12.313575769957607</v>
      </c>
      <c r="AA116" s="5"/>
    </row>
    <row r="117" spans="1:27" x14ac:dyDescent="0.25">
      <c r="A117" s="18">
        <v>1991</v>
      </c>
      <c r="B117" s="18"/>
      <c r="C117" s="18"/>
      <c r="D117" s="47"/>
      <c r="E117" s="18"/>
      <c r="F117" s="18"/>
      <c r="G117" s="18">
        <v>506</v>
      </c>
      <c r="H117" s="45">
        <v>10434</v>
      </c>
      <c r="I117" s="18">
        <v>146</v>
      </c>
      <c r="J117" s="45">
        <v>6667</v>
      </c>
      <c r="K117" s="18"/>
      <c r="L117" s="18"/>
      <c r="M117" s="18"/>
      <c r="N117" s="18">
        <v>148178</v>
      </c>
      <c r="O117" s="50">
        <f t="shared" si="10"/>
        <v>148178</v>
      </c>
      <c r="P117" s="18"/>
      <c r="Q117" s="18"/>
      <c r="R117" s="18"/>
      <c r="S117" s="18"/>
      <c r="T117" s="18"/>
      <c r="U117" s="18"/>
      <c r="V117" s="18"/>
      <c r="W117" s="19">
        <f t="shared" si="16"/>
        <v>11.540849518821958</v>
      </c>
      <c r="X117" s="18"/>
      <c r="Y117" s="46">
        <f t="shared" si="15"/>
        <v>11.540849518821958</v>
      </c>
      <c r="AA117" s="5"/>
    </row>
    <row r="118" spans="1:27" x14ac:dyDescent="0.25">
      <c r="A118" s="18">
        <v>1992</v>
      </c>
      <c r="B118" s="18"/>
      <c r="C118" s="18"/>
      <c r="D118" s="47"/>
      <c r="E118" s="18"/>
      <c r="F118" s="18"/>
      <c r="G118" s="18">
        <v>432</v>
      </c>
      <c r="H118" s="45">
        <v>5941</v>
      </c>
      <c r="I118" s="18">
        <v>210</v>
      </c>
      <c r="J118" s="45">
        <v>4139</v>
      </c>
      <c r="K118" s="18"/>
      <c r="L118" s="18"/>
      <c r="M118" s="18"/>
      <c r="N118" s="18">
        <v>141848</v>
      </c>
      <c r="O118" s="50">
        <f t="shared" si="10"/>
        <v>141848</v>
      </c>
      <c r="P118" s="18"/>
      <c r="Q118" s="18"/>
      <c r="R118" s="18"/>
      <c r="S118" s="18"/>
      <c r="T118" s="18"/>
      <c r="U118" s="18"/>
      <c r="V118" s="18"/>
      <c r="W118" s="19">
        <f t="shared" si="16"/>
        <v>7.1061981839715749</v>
      </c>
      <c r="X118" s="18"/>
      <c r="Y118" s="46">
        <f t="shared" si="15"/>
        <v>7.1061981839715749</v>
      </c>
      <c r="AA118" s="5"/>
    </row>
    <row r="119" spans="1:27" x14ac:dyDescent="0.25">
      <c r="A119" s="18">
        <v>1993</v>
      </c>
      <c r="B119" s="18"/>
      <c r="C119" s="18"/>
      <c r="D119" s="47"/>
      <c r="E119" s="18"/>
      <c r="F119" s="18"/>
      <c r="G119" s="18">
        <v>526</v>
      </c>
      <c r="H119" s="45">
        <v>7063</v>
      </c>
      <c r="I119" s="18">
        <v>267</v>
      </c>
      <c r="J119" s="45">
        <v>5187</v>
      </c>
      <c r="K119" s="18"/>
      <c r="L119" s="18"/>
      <c r="M119" s="18"/>
      <c r="N119" s="18">
        <v>143399</v>
      </c>
      <c r="O119" s="50">
        <f t="shared" si="10"/>
        <v>143399</v>
      </c>
      <c r="P119" s="18"/>
      <c r="Q119" s="18"/>
      <c r="R119" s="18"/>
      <c r="S119" s="18"/>
      <c r="T119" s="18"/>
      <c r="U119" s="18"/>
      <c r="V119" s="18"/>
      <c r="W119" s="19">
        <f t="shared" si="16"/>
        <v>8.5425979260664295</v>
      </c>
      <c r="X119" s="18"/>
      <c r="Y119" s="46">
        <f t="shared" si="15"/>
        <v>8.5425979260664295</v>
      </c>
      <c r="AA119" s="5"/>
    </row>
    <row r="120" spans="1:27" x14ac:dyDescent="0.25">
      <c r="A120" s="18">
        <v>1994</v>
      </c>
      <c r="B120" s="18"/>
      <c r="C120" s="18"/>
      <c r="D120" s="47"/>
      <c r="E120" s="18"/>
      <c r="F120" s="18"/>
      <c r="G120" s="18">
        <v>674</v>
      </c>
      <c r="H120" s="45">
        <v>8269</v>
      </c>
      <c r="I120" s="18">
        <v>202</v>
      </c>
      <c r="J120" s="45">
        <v>5213</v>
      </c>
      <c r="K120" s="18"/>
      <c r="L120" s="18"/>
      <c r="M120" s="18"/>
      <c r="N120" s="18">
        <v>147832</v>
      </c>
      <c r="O120" s="50">
        <f t="shared" si="10"/>
        <v>147832</v>
      </c>
      <c r="P120" s="18"/>
      <c r="Q120" s="18"/>
      <c r="R120" s="18"/>
      <c r="S120" s="18"/>
      <c r="T120" s="18"/>
      <c r="U120" s="18"/>
      <c r="V120" s="18"/>
      <c r="W120" s="19">
        <f t="shared" si="16"/>
        <v>9.1198116781211098</v>
      </c>
      <c r="X120" s="18"/>
      <c r="Y120" s="46">
        <f t="shared" si="15"/>
        <v>9.1198116781211098</v>
      </c>
      <c r="AA120" s="5"/>
    </row>
    <row r="121" spans="1:27" x14ac:dyDescent="0.25">
      <c r="A121" s="18">
        <v>1995</v>
      </c>
      <c r="B121" s="18"/>
      <c r="C121" s="18"/>
      <c r="D121" s="47"/>
      <c r="E121" s="18"/>
      <c r="F121" s="18"/>
      <c r="G121" s="18">
        <v>505</v>
      </c>
      <c r="H121" s="45">
        <v>32600</v>
      </c>
      <c r="I121" s="18">
        <v>131</v>
      </c>
      <c r="J121" s="45">
        <v>12817</v>
      </c>
      <c r="K121" s="18"/>
      <c r="L121" s="18"/>
      <c r="M121" s="18"/>
      <c r="N121" s="18">
        <v>153304</v>
      </c>
      <c r="O121" s="50">
        <f t="shared" si="10"/>
        <v>153304</v>
      </c>
      <c r="P121" s="18"/>
      <c r="Q121" s="18"/>
      <c r="R121" s="18"/>
      <c r="S121" s="18"/>
      <c r="T121" s="18"/>
      <c r="U121" s="18"/>
      <c r="V121" s="18"/>
      <c r="W121" s="19">
        <f t="shared" si="16"/>
        <v>29.625450086103427</v>
      </c>
      <c r="X121" s="18"/>
      <c r="Y121" s="46">
        <f t="shared" si="15"/>
        <v>29.625450086103427</v>
      </c>
      <c r="AA121" s="5"/>
    </row>
    <row r="122" spans="1:27" x14ac:dyDescent="0.25">
      <c r="A122" s="18">
        <v>1996</v>
      </c>
      <c r="B122" s="18"/>
      <c r="C122" s="18"/>
      <c r="D122" s="47"/>
      <c r="E122" s="18"/>
      <c r="F122" s="18"/>
      <c r="G122" s="18">
        <v>584</v>
      </c>
      <c r="H122" s="45">
        <v>30742</v>
      </c>
      <c r="I122" s="18">
        <v>133</v>
      </c>
      <c r="J122" s="45">
        <v>9513</v>
      </c>
      <c r="K122" s="18"/>
      <c r="L122" s="18"/>
      <c r="M122" s="18"/>
      <c r="N122" s="18">
        <v>168531</v>
      </c>
      <c r="O122" s="50">
        <f t="shared" si="10"/>
        <v>168531</v>
      </c>
      <c r="P122" s="18"/>
      <c r="Q122" s="18"/>
      <c r="R122" s="18"/>
      <c r="S122" s="18"/>
      <c r="T122" s="18"/>
      <c r="U122" s="18"/>
      <c r="V122" s="18"/>
      <c r="W122" s="19">
        <f t="shared" si="16"/>
        <v>23.885813292509983</v>
      </c>
      <c r="X122" s="18"/>
      <c r="Y122" s="46">
        <f t="shared" si="15"/>
        <v>23.885813292509983</v>
      </c>
      <c r="AA122" s="5"/>
    </row>
    <row r="123" spans="1:27" x14ac:dyDescent="0.25">
      <c r="A123" s="18">
        <v>1997</v>
      </c>
      <c r="B123" s="18"/>
      <c r="C123" s="18"/>
      <c r="D123" s="47"/>
      <c r="E123" s="18"/>
      <c r="F123" s="18"/>
      <c r="G123" s="18">
        <v>506</v>
      </c>
      <c r="H123" s="45">
        <v>26829</v>
      </c>
      <c r="I123" s="18">
        <v>193</v>
      </c>
      <c r="J123" s="45">
        <v>15717</v>
      </c>
      <c r="K123" s="18"/>
      <c r="L123" s="18"/>
      <c r="M123" s="18"/>
      <c r="N123" s="18">
        <v>165091</v>
      </c>
      <c r="O123" s="50">
        <f t="shared" si="10"/>
        <v>165091</v>
      </c>
      <c r="P123" s="18"/>
      <c r="Q123" s="18"/>
      <c r="R123" s="18"/>
      <c r="S123" s="18"/>
      <c r="T123" s="18"/>
      <c r="U123" s="18"/>
      <c r="V123" s="18"/>
      <c r="W123" s="19">
        <f t="shared" si="16"/>
        <v>25.771241315395748</v>
      </c>
      <c r="X123" s="18"/>
      <c r="Y123" s="46">
        <f t="shared" si="15"/>
        <v>25.771241315395748</v>
      </c>
      <c r="AA123" s="5"/>
    </row>
    <row r="124" spans="1:27" x14ac:dyDescent="0.25">
      <c r="A124" s="18">
        <v>1998</v>
      </c>
      <c r="B124" s="18"/>
      <c r="C124" s="18"/>
      <c r="D124" s="47"/>
      <c r="E124" s="18"/>
      <c r="F124" s="18"/>
      <c r="G124" s="18">
        <v>635</v>
      </c>
      <c r="H124" s="45">
        <v>29525</v>
      </c>
      <c r="I124" s="18">
        <v>252</v>
      </c>
      <c r="J124" s="45">
        <v>32413</v>
      </c>
      <c r="K124" s="18"/>
      <c r="L124" s="18"/>
      <c r="M124" s="18"/>
      <c r="N124" s="18">
        <v>177509</v>
      </c>
      <c r="O124" s="50">
        <f t="shared" si="10"/>
        <v>177509</v>
      </c>
      <c r="P124" s="18"/>
      <c r="Q124" s="18"/>
      <c r="R124" s="18"/>
      <c r="S124" s="18"/>
      <c r="T124" s="18"/>
      <c r="U124" s="18"/>
      <c r="V124" s="18"/>
      <c r="W124" s="19">
        <f t="shared" si="16"/>
        <v>34.892878670940632</v>
      </c>
      <c r="X124" s="18"/>
      <c r="Y124" s="46">
        <f t="shared" si="15"/>
        <v>34.892878670940632</v>
      </c>
      <c r="AA124" s="5"/>
    </row>
    <row r="125" spans="1:27" x14ac:dyDescent="0.25">
      <c r="A125" s="18">
        <v>1999</v>
      </c>
      <c r="B125" s="18"/>
      <c r="C125" s="18"/>
      <c r="D125" s="47"/>
      <c r="E125" s="18"/>
      <c r="F125" s="18"/>
      <c r="G125" s="18">
        <v>493</v>
      </c>
      <c r="H125" s="45">
        <v>26163</v>
      </c>
      <c r="I125" s="18">
        <v>252</v>
      </c>
      <c r="J125" s="45">
        <v>60860</v>
      </c>
      <c r="K125" s="18"/>
      <c r="L125" s="18"/>
      <c r="M125" s="18"/>
      <c r="N125" s="18">
        <v>184709</v>
      </c>
      <c r="O125" s="50">
        <f t="shared" si="10"/>
        <v>184709</v>
      </c>
      <c r="P125" s="18"/>
      <c r="Q125" s="18"/>
      <c r="R125" s="18"/>
      <c r="S125" s="18"/>
      <c r="T125" s="18"/>
      <c r="U125" s="18"/>
      <c r="V125" s="18"/>
      <c r="W125" s="19">
        <f t="shared" si="16"/>
        <v>47.113567828313727</v>
      </c>
      <c r="X125" s="18"/>
      <c r="Y125" s="46">
        <f t="shared" si="15"/>
        <v>47.113567828313727</v>
      </c>
      <c r="AA125" s="5"/>
    </row>
    <row r="126" spans="1:27" x14ac:dyDescent="0.25">
      <c r="A126" s="18">
        <v>2000</v>
      </c>
      <c r="B126" s="18"/>
      <c r="C126" s="18"/>
      <c r="D126" s="47"/>
      <c r="E126" s="18"/>
      <c r="F126" s="18"/>
      <c r="G126" s="18">
        <v>587</v>
      </c>
      <c r="H126" s="45">
        <v>106916</v>
      </c>
      <c r="I126" s="18">
        <v>227</v>
      </c>
      <c r="J126" s="45">
        <v>64618</v>
      </c>
      <c r="K126" s="18"/>
      <c r="L126" s="18"/>
      <c r="M126" s="18"/>
      <c r="N126" s="18">
        <v>195840</v>
      </c>
      <c r="O126" s="50">
        <f t="shared" si="10"/>
        <v>195840</v>
      </c>
      <c r="P126" s="18"/>
      <c r="Q126" s="18"/>
      <c r="R126" s="18"/>
      <c r="S126" s="18"/>
      <c r="T126" s="18"/>
      <c r="U126" s="18"/>
      <c r="V126" s="18"/>
      <c r="W126" s="19">
        <f t="shared" si="16"/>
        <v>87.588848039215677</v>
      </c>
      <c r="X126" s="18"/>
      <c r="Y126" s="46">
        <f t="shared" si="15"/>
        <v>87.588848039215677</v>
      </c>
      <c r="AA126" s="5"/>
    </row>
    <row r="127" spans="1:27" x14ac:dyDescent="0.25">
      <c r="A127" s="18">
        <v>2001</v>
      </c>
      <c r="B127" s="18"/>
      <c r="C127" s="18"/>
      <c r="D127" s="47"/>
      <c r="E127" s="18"/>
      <c r="F127" s="18"/>
      <c r="G127" s="18">
        <v>492</v>
      </c>
      <c r="H127" s="45">
        <v>28994</v>
      </c>
      <c r="I127" s="18">
        <v>162</v>
      </c>
      <c r="J127" s="45">
        <v>24382</v>
      </c>
      <c r="K127" s="18"/>
      <c r="L127" s="18"/>
      <c r="M127" s="18"/>
      <c r="N127" s="18">
        <v>198659</v>
      </c>
      <c r="O127" s="50">
        <f t="shared" si="10"/>
        <v>198659</v>
      </c>
      <c r="P127" s="18"/>
      <c r="Q127" s="18"/>
      <c r="R127" s="18"/>
      <c r="S127" s="18"/>
      <c r="T127" s="18"/>
      <c r="U127" s="18"/>
      <c r="V127" s="18"/>
      <c r="W127" s="19">
        <f t="shared" si="16"/>
        <v>26.868150952134055</v>
      </c>
      <c r="X127" s="18"/>
      <c r="Y127" s="46">
        <f t="shared" si="15"/>
        <v>26.868150952134055</v>
      </c>
      <c r="AA127" s="5"/>
    </row>
    <row r="128" spans="1:27" x14ac:dyDescent="0.25">
      <c r="A128" s="18">
        <v>2002</v>
      </c>
      <c r="B128" s="18"/>
      <c r="C128" s="18"/>
      <c r="D128" s="47"/>
      <c r="E128" s="18"/>
      <c r="F128" s="18"/>
      <c r="G128" s="18">
        <v>430</v>
      </c>
      <c r="H128" s="45">
        <v>25236</v>
      </c>
      <c r="I128" s="18">
        <v>117</v>
      </c>
      <c r="J128" s="45">
        <v>16798</v>
      </c>
      <c r="K128" s="18"/>
      <c r="L128" s="18"/>
      <c r="M128" s="18"/>
      <c r="N128" s="18">
        <v>208349</v>
      </c>
      <c r="O128" s="50">
        <f t="shared" si="10"/>
        <v>208349</v>
      </c>
      <c r="P128" s="18"/>
      <c r="Q128" s="18"/>
      <c r="R128" s="18"/>
      <c r="S128" s="18"/>
      <c r="T128" s="18"/>
      <c r="U128" s="18"/>
      <c r="V128" s="18"/>
      <c r="W128" s="19">
        <f t="shared" si="16"/>
        <v>20.174802854825316</v>
      </c>
      <c r="X128" s="18"/>
      <c r="Y128" s="46">
        <f t="shared" si="15"/>
        <v>20.174802854825316</v>
      </c>
      <c r="AA128" s="5"/>
    </row>
    <row r="129" spans="1:27" x14ac:dyDescent="0.25">
      <c r="A129" s="18">
        <v>2003</v>
      </c>
      <c r="B129" s="18"/>
      <c r="C129" s="18"/>
      <c r="D129" s="47"/>
      <c r="E129" s="18"/>
      <c r="F129" s="18"/>
      <c r="G129" s="18">
        <v>558</v>
      </c>
      <c r="H129" s="45">
        <v>18679</v>
      </c>
      <c r="I129" s="18">
        <v>129</v>
      </c>
      <c r="J129" s="45">
        <v>9309</v>
      </c>
      <c r="K129" s="18"/>
      <c r="L129" s="18"/>
      <c r="M129" s="18"/>
      <c r="N129" s="18">
        <v>214162</v>
      </c>
      <c r="O129" s="50">
        <f t="shared" si="10"/>
        <v>214162</v>
      </c>
      <c r="P129" s="18"/>
      <c r="Q129" s="18"/>
      <c r="R129" s="18"/>
      <c r="S129" s="18"/>
      <c r="T129" s="18"/>
      <c r="U129" s="18"/>
      <c r="V129" s="18"/>
      <c r="W129" s="19">
        <f t="shared" si="16"/>
        <v>13.068611611770528</v>
      </c>
      <c r="X129" s="18"/>
      <c r="Y129" s="46">
        <f t="shared" si="15"/>
        <v>13.068611611770528</v>
      </c>
      <c r="AA129" s="5"/>
    </row>
    <row r="130" spans="1:27" x14ac:dyDescent="0.25">
      <c r="A130" s="18">
        <v>2004</v>
      </c>
      <c r="B130" s="18"/>
      <c r="C130" s="18"/>
      <c r="D130" s="47"/>
      <c r="E130" s="18"/>
      <c r="F130" s="18"/>
      <c r="G130" s="18">
        <v>741</v>
      </c>
      <c r="H130" s="45">
        <v>31408</v>
      </c>
      <c r="I130" s="18">
        <v>178</v>
      </c>
      <c r="J130" s="45">
        <v>29928</v>
      </c>
      <c r="K130" s="18"/>
      <c r="L130" s="18"/>
      <c r="M130" s="18"/>
      <c r="N130" s="18">
        <v>222779</v>
      </c>
      <c r="O130" s="50">
        <f t="shared" si="10"/>
        <v>222779</v>
      </c>
      <c r="P130" s="18"/>
      <c r="Q130" s="18"/>
      <c r="R130" s="18"/>
      <c r="S130" s="18"/>
      <c r="T130" s="18"/>
      <c r="U130" s="18"/>
      <c r="V130" s="18"/>
      <c r="W130" s="19">
        <f t="shared" si="16"/>
        <v>27.53221802773152</v>
      </c>
      <c r="X130" s="18"/>
      <c r="Y130" s="46">
        <f t="shared" si="15"/>
        <v>27.53221802773152</v>
      </c>
      <c r="AA130" s="5"/>
    </row>
    <row r="131" spans="1:27" x14ac:dyDescent="0.25">
      <c r="A131" s="18">
        <v>2005</v>
      </c>
      <c r="B131" s="18"/>
      <c r="C131" s="18"/>
      <c r="D131" s="47"/>
      <c r="E131" s="18"/>
      <c r="F131" s="18"/>
      <c r="G131" s="18">
        <v>769</v>
      </c>
      <c r="H131" s="45">
        <v>25134</v>
      </c>
      <c r="I131" s="18">
        <v>242</v>
      </c>
      <c r="J131" s="45">
        <v>50280</v>
      </c>
      <c r="K131" s="18"/>
      <c r="L131" s="18"/>
      <c r="M131" s="18"/>
      <c r="N131" s="18">
        <v>238414</v>
      </c>
      <c r="O131" s="50">
        <f t="shared" si="10"/>
        <v>238414</v>
      </c>
      <c r="P131" s="18"/>
      <c r="Q131" s="18"/>
      <c r="R131" s="18"/>
      <c r="S131" s="18"/>
      <c r="T131" s="18"/>
      <c r="U131" s="18"/>
      <c r="V131" s="18"/>
      <c r="W131" s="19">
        <f t="shared" si="16"/>
        <v>31.631531705352874</v>
      </c>
      <c r="X131" s="18"/>
      <c r="Y131" s="46">
        <f t="shared" si="15"/>
        <v>31.631531705352874</v>
      </c>
      <c r="AA131" s="5"/>
    </row>
    <row r="132" spans="1:27" x14ac:dyDescent="0.25">
      <c r="A132" s="18">
        <v>2006</v>
      </c>
      <c r="B132" s="18"/>
      <c r="C132" s="18"/>
      <c r="D132" s="47"/>
      <c r="E132" s="18"/>
      <c r="F132" s="18"/>
      <c r="G132" s="18">
        <v>779</v>
      </c>
      <c r="H132" s="45">
        <v>28511</v>
      </c>
      <c r="I132" s="18">
        <v>259</v>
      </c>
      <c r="J132" s="45">
        <v>77750</v>
      </c>
      <c r="K132" s="18"/>
      <c r="L132" s="18"/>
      <c r="M132" s="18"/>
      <c r="N132" s="18">
        <v>254785</v>
      </c>
      <c r="O132" s="50">
        <f t="shared" si="10"/>
        <v>254785</v>
      </c>
      <c r="P132" s="18"/>
      <c r="Q132" s="18"/>
      <c r="R132" s="18"/>
      <c r="S132" s="18"/>
      <c r="T132" s="18"/>
      <c r="U132" s="18"/>
      <c r="V132" s="18"/>
      <c r="W132" s="19">
        <f t="shared" si="16"/>
        <v>41.706144396255667</v>
      </c>
      <c r="X132" s="18"/>
      <c r="Y132" s="46">
        <f t="shared" si="15"/>
        <v>41.706144396255667</v>
      </c>
      <c r="AA132" s="5"/>
    </row>
    <row r="133" spans="1:27" x14ac:dyDescent="0.25">
      <c r="A133" s="18">
        <v>2007</v>
      </c>
      <c r="B133" s="18"/>
      <c r="C133" s="18"/>
      <c r="D133" s="47"/>
      <c r="E133" s="18"/>
      <c r="F133" s="18"/>
      <c r="G133" s="18">
        <v>869</v>
      </c>
      <c r="H133" s="45">
        <v>26778</v>
      </c>
      <c r="I133" s="18">
        <v>269</v>
      </c>
      <c r="J133" s="45">
        <v>82121</v>
      </c>
      <c r="K133" s="18"/>
      <c r="L133" s="18"/>
      <c r="M133" s="18"/>
      <c r="N133" s="18">
        <v>275664</v>
      </c>
      <c r="O133" s="50">
        <f t="shared" si="10"/>
        <v>275664</v>
      </c>
      <c r="P133" s="18"/>
      <c r="Q133" s="18"/>
      <c r="R133" s="18"/>
      <c r="S133" s="18"/>
      <c r="T133" s="18"/>
      <c r="U133" s="18"/>
      <c r="V133" s="18"/>
      <c r="W133" s="19">
        <f t="shared" si="16"/>
        <v>39.504251552614775</v>
      </c>
      <c r="X133" s="18"/>
      <c r="Y133" s="46">
        <f t="shared" si="15"/>
        <v>39.504251552614775</v>
      </c>
      <c r="AA133" s="5"/>
    </row>
    <row r="134" spans="1:27" x14ac:dyDescent="0.25">
      <c r="A134" s="18">
        <v>2008</v>
      </c>
      <c r="B134" s="18"/>
      <c r="C134" s="18"/>
      <c r="D134" s="47"/>
      <c r="E134" s="18"/>
      <c r="F134" s="18"/>
      <c r="G134" s="18">
        <v>558</v>
      </c>
      <c r="H134" s="45">
        <v>36469</v>
      </c>
      <c r="I134" s="18">
        <v>252</v>
      </c>
      <c r="J134" s="45">
        <v>52552</v>
      </c>
      <c r="K134" s="18"/>
      <c r="L134" s="18"/>
      <c r="M134" s="18"/>
      <c r="N134" s="18">
        <v>270878</v>
      </c>
      <c r="O134" s="50">
        <f t="shared" si="10"/>
        <v>270878</v>
      </c>
      <c r="P134" s="18"/>
      <c r="Q134" s="18"/>
      <c r="R134" s="18"/>
      <c r="S134" s="18"/>
      <c r="T134" s="18"/>
      <c r="U134" s="18"/>
      <c r="V134" s="18"/>
      <c r="W134" s="19">
        <f t="shared" si="16"/>
        <v>32.86387229675352</v>
      </c>
      <c r="X134" s="18"/>
      <c r="Y134" s="46">
        <f t="shared" si="15"/>
        <v>32.86387229675352</v>
      </c>
      <c r="AA134" s="5"/>
    </row>
    <row r="135" spans="1:27" x14ac:dyDescent="0.25">
      <c r="A135" s="18">
        <v>2009</v>
      </c>
      <c r="B135" s="18"/>
      <c r="C135" s="18"/>
      <c r="D135" s="47"/>
      <c r="E135" s="18"/>
      <c r="F135" s="18"/>
      <c r="G135" s="18">
        <v>286</v>
      </c>
      <c r="H135" s="45">
        <v>12195</v>
      </c>
      <c r="I135" s="18">
        <v>112</v>
      </c>
      <c r="J135" s="45">
        <v>31984</v>
      </c>
      <c r="K135" s="18"/>
      <c r="L135" s="18"/>
      <c r="M135" s="18"/>
      <c r="N135" s="18">
        <v>237187</v>
      </c>
      <c r="O135" s="50">
        <f t="shared" si="10"/>
        <v>237187</v>
      </c>
      <c r="P135" s="18"/>
      <c r="Q135" s="18"/>
      <c r="R135" s="18"/>
      <c r="S135" s="18"/>
      <c r="T135" s="18"/>
      <c r="U135" s="18"/>
      <c r="V135" s="18"/>
      <c r="W135" s="19">
        <f t="shared" si="16"/>
        <v>18.626231623149668</v>
      </c>
      <c r="X135" s="18"/>
      <c r="Y135" s="46">
        <f t="shared" si="15"/>
        <v>18.626231623149668</v>
      </c>
      <c r="AA135" s="5"/>
    </row>
    <row r="136" spans="1:27" x14ac:dyDescent="0.25">
      <c r="A136" s="18">
        <v>2010</v>
      </c>
      <c r="B136" s="18"/>
      <c r="C136" s="18"/>
      <c r="D136" s="47"/>
      <c r="E136" s="18"/>
      <c r="F136" s="18"/>
      <c r="G136" s="48">
        <v>325</v>
      </c>
      <c r="H136" s="48">
        <v>12605</v>
      </c>
      <c r="I136" s="48">
        <v>212</v>
      </c>
      <c r="J136" s="48">
        <v>36643</v>
      </c>
      <c r="K136" s="18"/>
      <c r="L136" s="18"/>
      <c r="M136" s="18"/>
      <c r="N136" s="18">
        <v>245284</v>
      </c>
      <c r="O136" s="50">
        <f t="shared" si="10"/>
        <v>245284</v>
      </c>
      <c r="P136" s="18"/>
      <c r="Q136" s="18"/>
      <c r="R136" s="18"/>
      <c r="S136" s="18"/>
      <c r="T136" s="18"/>
      <c r="U136" s="18"/>
      <c r="V136" s="18"/>
      <c r="W136" s="19">
        <f t="shared" si="16"/>
        <v>20.07795045742894</v>
      </c>
      <c r="X136" s="18"/>
      <c r="Y136" s="46">
        <f t="shared" si="15"/>
        <v>20.07795045742894</v>
      </c>
      <c r="AA136" s="5"/>
    </row>
    <row r="137" spans="1:27" x14ac:dyDescent="0.25">
      <c r="A137" s="18">
        <v>2011</v>
      </c>
      <c r="B137" s="18"/>
      <c r="C137" s="18"/>
      <c r="D137" s="47"/>
      <c r="E137" s="18"/>
      <c r="F137" s="18"/>
      <c r="G137" s="48">
        <v>373</v>
      </c>
      <c r="H137" s="48">
        <v>8089</v>
      </c>
      <c r="I137" s="48">
        <v>237</v>
      </c>
      <c r="J137" s="48">
        <v>32967</v>
      </c>
      <c r="K137" s="18"/>
      <c r="L137" s="18"/>
      <c r="M137" s="18"/>
      <c r="N137" s="18">
        <v>255410</v>
      </c>
      <c r="O137" s="50">
        <f t="shared" si="10"/>
        <v>255410</v>
      </c>
      <c r="P137" s="18"/>
      <c r="Q137" s="18"/>
      <c r="R137" s="18"/>
      <c r="S137" s="18"/>
      <c r="T137" s="18"/>
      <c r="U137" s="18"/>
      <c r="V137" s="18"/>
      <c r="W137" s="19">
        <f t="shared" si="16"/>
        <v>16.074546807094475</v>
      </c>
      <c r="X137" s="18"/>
      <c r="Y137" s="46">
        <f t="shared" si="15"/>
        <v>16.074546807094475</v>
      </c>
      <c r="AA137" s="5"/>
    </row>
    <row r="138" spans="1:27" x14ac:dyDescent="0.25">
      <c r="A138" s="18">
        <v>2012</v>
      </c>
      <c r="B138" s="18"/>
      <c r="C138" s="18"/>
      <c r="D138" s="47"/>
      <c r="E138" s="18"/>
      <c r="F138" s="18"/>
      <c r="G138" s="18">
        <v>266</v>
      </c>
      <c r="H138" s="18">
        <v>3413</v>
      </c>
      <c r="I138" s="18">
        <v>161</v>
      </c>
      <c r="J138" s="49">
        <v>17414</v>
      </c>
      <c r="K138" s="18"/>
      <c r="L138" s="18"/>
      <c r="M138" s="18"/>
      <c r="N138" s="18">
        <v>267032</v>
      </c>
      <c r="O138" s="51">
        <f t="shared" si="10"/>
        <v>267032</v>
      </c>
      <c r="P138" s="18"/>
      <c r="Q138" s="18"/>
      <c r="R138" s="18"/>
      <c r="S138" s="18"/>
      <c r="T138" s="18"/>
      <c r="U138" s="18"/>
      <c r="V138" s="18"/>
      <c r="W138" s="19">
        <f t="shared" si="16"/>
        <v>7.7994397675184999</v>
      </c>
      <c r="X138" s="18"/>
      <c r="Y138" s="46">
        <f t="shared" si="15"/>
        <v>7.7994397675184999</v>
      </c>
      <c r="AA138" s="5"/>
    </row>
    <row r="139" spans="1:27" x14ac:dyDescent="0.25">
      <c r="A139" s="18">
        <v>2013</v>
      </c>
      <c r="G139" s="18">
        <v>238</v>
      </c>
      <c r="H139" s="18">
        <v>7665</v>
      </c>
      <c r="I139" s="18">
        <v>141</v>
      </c>
      <c r="J139" s="18">
        <v>31839</v>
      </c>
      <c r="N139" s="18">
        <v>281407</v>
      </c>
      <c r="O139" s="51">
        <f t="shared" si="10"/>
        <v>281407</v>
      </c>
      <c r="W139" s="19">
        <f t="shared" si="16"/>
        <v>14.038030326182364</v>
      </c>
      <c r="Y139" s="46">
        <f t="shared" si="15"/>
        <v>14.038030326182364</v>
      </c>
    </row>
    <row r="140" spans="1:27" x14ac:dyDescent="0.25">
      <c r="A140" s="18">
        <v>2014</v>
      </c>
      <c r="G140" s="18">
        <v>189</v>
      </c>
      <c r="H140" s="18">
        <v>8032</v>
      </c>
      <c r="I140" s="18">
        <v>110</v>
      </c>
      <c r="J140" s="18">
        <v>15041</v>
      </c>
      <c r="N140" s="18">
        <v>305747</v>
      </c>
      <c r="O140" s="51">
        <f t="shared" ref="O140:O143" si="17">N140</f>
        <v>305747</v>
      </c>
      <c r="W140" s="19">
        <f t="shared" si="16"/>
        <v>7.5464354515334575</v>
      </c>
      <c r="Y140" s="46">
        <f t="shared" si="15"/>
        <v>7.5464354515334575</v>
      </c>
    </row>
    <row r="141" spans="1:27" x14ac:dyDescent="0.25">
      <c r="A141" s="18">
        <v>2015</v>
      </c>
      <c r="G141" s="18">
        <v>245</v>
      </c>
      <c r="H141" s="18">
        <v>6920</v>
      </c>
      <c r="I141" s="18">
        <v>145</v>
      </c>
      <c r="J141" s="18">
        <v>33335</v>
      </c>
      <c r="N141" s="18">
        <v>319432</v>
      </c>
      <c r="O141" s="51">
        <f t="shared" si="17"/>
        <v>319432</v>
      </c>
      <c r="W141" s="19">
        <f t="shared" si="16"/>
        <v>12.602056149665655</v>
      </c>
      <c r="Y141" s="46">
        <f t="shared" si="15"/>
        <v>12.602056149665655</v>
      </c>
    </row>
    <row r="142" spans="1:27" x14ac:dyDescent="0.25">
      <c r="A142" s="18">
        <v>2016</v>
      </c>
      <c r="G142" s="18">
        <v>428</v>
      </c>
      <c r="H142" s="18">
        <v>24688</v>
      </c>
      <c r="I142" s="18">
        <v>262</v>
      </c>
      <c r="J142" s="18">
        <v>189968</v>
      </c>
      <c r="N142" s="18">
        <v>331442</v>
      </c>
      <c r="O142" s="51">
        <f t="shared" si="17"/>
        <v>331442</v>
      </c>
      <c r="W142" s="19">
        <f t="shared" si="16"/>
        <v>64.76427248206322</v>
      </c>
      <c r="Y142" s="46">
        <f t="shared" si="15"/>
        <v>64.76427248206322</v>
      </c>
    </row>
    <row r="143" spans="1:27" x14ac:dyDescent="0.25">
      <c r="A143" s="18">
        <v>2017</v>
      </c>
      <c r="G143" s="18">
        <v>364</v>
      </c>
      <c r="H143" s="18">
        <v>18783</v>
      </c>
      <c r="I143" s="18">
        <v>259</v>
      </c>
      <c r="J143" s="18">
        <v>35227</v>
      </c>
      <c r="N143" s="18">
        <v>351042</v>
      </c>
      <c r="O143" s="51">
        <f t="shared" si="17"/>
        <v>351042</v>
      </c>
      <c r="W143" s="19">
        <f t="shared" si="16"/>
        <v>15.385623372701843</v>
      </c>
      <c r="Y143" s="46">
        <f t="shared" si="15"/>
        <v>15.385623372701843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USA b-t-b</vt:lpstr>
      <vt:lpstr>UK b-t-b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USER1</cp:lastModifiedBy>
  <dcterms:created xsi:type="dcterms:W3CDTF">2012-08-03T18:51:45Z</dcterms:created>
  <dcterms:modified xsi:type="dcterms:W3CDTF">2018-09-05T00:33:53Z</dcterms:modified>
</cp:coreProperties>
</file>